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W:\National Meetings\2020\Summer\TF\LA\Exposures\Summer National Meeting Exposures\Comments\Model 805\"/>
    </mc:Choice>
  </mc:AlternateContent>
  <xr:revisionPtr revIDLastSave="0" documentId="8_{27C4A358-9C1C-444A-B68C-9293D51E24CA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NF Demos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9" i="1" l="1"/>
  <c r="L10" i="1" s="1"/>
  <c r="L11" i="1" s="1"/>
  <c r="L12" i="1" s="1"/>
  <c r="L13" i="1" s="1"/>
  <c r="L14" i="1" s="1"/>
  <c r="L15" i="1" s="1"/>
  <c r="L16" i="1" s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s="1"/>
  <c r="L33" i="1" s="1"/>
  <c r="L34" i="1" s="1"/>
  <c r="L35" i="1" s="1"/>
  <c r="L36" i="1" s="1"/>
  <c r="L37" i="1" s="1"/>
  <c r="L38" i="1" s="1"/>
  <c r="L39" i="1" s="1"/>
  <c r="L40" i="1" s="1"/>
  <c r="L41" i="1" s="1"/>
  <c r="L42" i="1" s="1"/>
  <c r="L43" i="1" s="1"/>
  <c r="L44" i="1" s="1"/>
  <c r="L45" i="1" s="1"/>
  <c r="L46" i="1" s="1"/>
  <c r="L47" i="1" s="1"/>
  <c r="L48" i="1" s="1"/>
  <c r="L49" i="1" s="1"/>
  <c r="L50" i="1" s="1"/>
  <c r="L51" i="1" s="1"/>
  <c r="L52" i="1" s="1"/>
  <c r="L53" i="1" s="1"/>
  <c r="L54" i="1" s="1"/>
  <c r="L55" i="1" s="1"/>
  <c r="L56" i="1" s="1"/>
  <c r="L57" i="1" s="1"/>
  <c r="L58" i="1" s="1"/>
  <c r="J65" i="1" l="1"/>
  <c r="J66" i="1" s="1"/>
  <c r="J67" i="1" s="1"/>
  <c r="J68" i="1" s="1"/>
  <c r="J69" i="1" s="1"/>
  <c r="J70" i="1" s="1"/>
  <c r="J71" i="1" s="1"/>
  <c r="J72" i="1" s="1"/>
  <c r="J73" i="1" s="1"/>
  <c r="J74" i="1" s="1"/>
  <c r="L64" i="1"/>
  <c r="N64" i="1" l="1"/>
  <c r="O64" i="1"/>
  <c r="P9" i="1" l="1"/>
  <c r="P10" i="1" s="1"/>
  <c r="P11" i="1" s="1"/>
  <c r="P12" i="1" s="1"/>
  <c r="P13" i="1" s="1"/>
  <c r="P14" i="1" s="1"/>
  <c r="P15" i="1" s="1"/>
  <c r="P16" i="1" s="1"/>
  <c r="P17" i="1" s="1"/>
  <c r="P18" i="1" s="1"/>
  <c r="J10" i="1"/>
  <c r="J11" i="1" s="1"/>
  <c r="J12" i="1" s="1"/>
  <c r="J13" i="1" s="1"/>
  <c r="J14" i="1" s="1"/>
  <c r="J15" i="1" s="1"/>
  <c r="J16" i="1" s="1"/>
  <c r="J17" i="1" s="1"/>
  <c r="J18" i="1" s="1"/>
  <c r="J19" i="1" s="1"/>
  <c r="J20" i="1" s="1"/>
  <c r="J21" i="1" s="1"/>
  <c r="J22" i="1" s="1"/>
  <c r="J23" i="1" s="1"/>
  <c r="J24" i="1" s="1"/>
  <c r="J25" i="1" s="1"/>
  <c r="J26" i="1" s="1"/>
  <c r="J27" i="1" s="1"/>
  <c r="J28" i="1" s="1"/>
  <c r="J29" i="1" s="1"/>
  <c r="J30" i="1" s="1"/>
  <c r="J31" i="1" s="1"/>
  <c r="J32" i="1" s="1"/>
  <c r="J33" i="1" s="1"/>
  <c r="J34" i="1" s="1"/>
  <c r="J35" i="1" s="1"/>
  <c r="J36" i="1" s="1"/>
  <c r="J37" i="1" s="1"/>
  <c r="J38" i="1" s="1"/>
  <c r="J39" i="1" s="1"/>
  <c r="J40" i="1" s="1"/>
  <c r="J41" i="1" s="1"/>
  <c r="J42" i="1" s="1"/>
  <c r="J43" i="1" s="1"/>
  <c r="J44" i="1" s="1"/>
  <c r="J45" i="1" s="1"/>
  <c r="J46" i="1" s="1"/>
  <c r="J47" i="1" s="1"/>
  <c r="J48" i="1" s="1"/>
  <c r="J49" i="1" s="1"/>
  <c r="J50" i="1" s="1"/>
  <c r="J51" i="1" s="1"/>
  <c r="J52" i="1" s="1"/>
  <c r="J53" i="1" s="1"/>
  <c r="J54" i="1" s="1"/>
  <c r="J55" i="1" s="1"/>
  <c r="J56" i="1" s="1"/>
  <c r="J57" i="1" s="1"/>
  <c r="J58" i="1" s="1"/>
  <c r="C9" i="1"/>
  <c r="E9" i="1" s="1"/>
  <c r="G9" i="1"/>
  <c r="G10" i="1" s="1"/>
  <c r="G11" i="1" s="1"/>
  <c r="G12" i="1" s="1"/>
  <c r="G13" i="1" s="1"/>
  <c r="G14" i="1" s="1"/>
  <c r="G15" i="1" s="1"/>
  <c r="G16" i="1" s="1"/>
  <c r="G17" i="1" s="1"/>
  <c r="G18" i="1" s="1"/>
  <c r="G19" i="1" s="1"/>
  <c r="G20" i="1" s="1"/>
  <c r="G21" i="1" s="1"/>
  <c r="G22" i="1" s="1"/>
  <c r="G23" i="1" s="1"/>
  <c r="G24" i="1" s="1"/>
  <c r="G25" i="1" s="1"/>
  <c r="G26" i="1" s="1"/>
  <c r="G27" i="1" s="1"/>
  <c r="G28" i="1" s="1"/>
  <c r="G29" i="1" s="1"/>
  <c r="G30" i="1" s="1"/>
  <c r="G31" i="1" s="1"/>
  <c r="G32" i="1" s="1"/>
  <c r="G33" i="1" s="1"/>
  <c r="G34" i="1" s="1"/>
  <c r="G35" i="1" s="1"/>
  <c r="G36" i="1" s="1"/>
  <c r="G37" i="1" s="1"/>
  <c r="G38" i="1" s="1"/>
  <c r="G39" i="1" s="1"/>
  <c r="G40" i="1" s="1"/>
  <c r="G41" i="1" s="1"/>
  <c r="G42" i="1" s="1"/>
  <c r="G43" i="1" s="1"/>
  <c r="G44" i="1" s="1"/>
  <c r="G45" i="1" s="1"/>
  <c r="G46" i="1" s="1"/>
  <c r="G47" i="1" s="1"/>
  <c r="G48" i="1" s="1"/>
  <c r="G49" i="1" s="1"/>
  <c r="G50" i="1" s="1"/>
  <c r="G51" i="1" s="1"/>
  <c r="G52" i="1" s="1"/>
  <c r="G53" i="1" s="1"/>
  <c r="G54" i="1" s="1"/>
  <c r="G55" i="1" s="1"/>
  <c r="G56" i="1" s="1"/>
  <c r="G57" i="1" s="1"/>
  <c r="G58" i="1" s="1"/>
  <c r="A65" i="1"/>
  <c r="A66" i="1" s="1"/>
  <c r="A67" i="1" s="1"/>
  <c r="A68" i="1" s="1"/>
  <c r="A69" i="1" s="1"/>
  <c r="A70" i="1" s="1"/>
  <c r="A71" i="1" s="1"/>
  <c r="A72" i="1" s="1"/>
  <c r="A73" i="1" s="1"/>
  <c r="A74" i="1" s="1"/>
  <c r="C64" i="1"/>
  <c r="E64" i="1" s="1"/>
  <c r="F64" i="1" s="1"/>
  <c r="P19" i="1" l="1"/>
  <c r="P20" i="1" s="1"/>
  <c r="P21" i="1" s="1"/>
  <c r="P22" i="1" s="1"/>
  <c r="P23" i="1" s="1"/>
  <c r="P24" i="1" s="1"/>
  <c r="P25" i="1" s="1"/>
  <c r="P26" i="1" s="1"/>
  <c r="P27" i="1" s="1"/>
  <c r="P28" i="1" s="1"/>
  <c r="P29" i="1" s="1"/>
  <c r="P30" i="1" s="1"/>
  <c r="P31" i="1" s="1"/>
  <c r="P32" i="1" s="1"/>
  <c r="P33" i="1" s="1"/>
  <c r="P34" i="1" s="1"/>
  <c r="P35" i="1" s="1"/>
  <c r="P36" i="1" s="1"/>
  <c r="P37" i="1" s="1"/>
  <c r="P38" i="1" s="1"/>
  <c r="P39" i="1" s="1"/>
  <c r="P40" i="1" s="1"/>
  <c r="P41" i="1" s="1"/>
  <c r="P42" i="1" s="1"/>
  <c r="P43" i="1" s="1"/>
  <c r="P44" i="1" s="1"/>
  <c r="P45" i="1" s="1"/>
  <c r="P46" i="1" s="1"/>
  <c r="P47" i="1" s="1"/>
  <c r="P48" i="1" s="1"/>
  <c r="P49" i="1" s="1"/>
  <c r="P50" i="1" s="1"/>
  <c r="P51" i="1" s="1"/>
  <c r="P52" i="1" s="1"/>
  <c r="P53" i="1" s="1"/>
  <c r="P54" i="1" s="1"/>
  <c r="P55" i="1" s="1"/>
  <c r="P56" i="1" s="1"/>
  <c r="P57" i="1" s="1"/>
  <c r="P58" i="1" s="1"/>
  <c r="C10" i="1"/>
  <c r="E10" i="1" s="1"/>
  <c r="F10" i="1" s="1"/>
  <c r="H10" i="1" s="1"/>
  <c r="N9" i="1"/>
  <c r="O9" i="1" s="1"/>
  <c r="Q9" i="1" s="1"/>
  <c r="C11" i="1"/>
  <c r="F9" i="1"/>
  <c r="H9" i="1" s="1"/>
  <c r="A10" i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N10" i="1" l="1"/>
  <c r="O10" i="1" s="1"/>
  <c r="Q10" i="1" s="1"/>
  <c r="E11" i="1"/>
  <c r="F11" i="1" s="1"/>
  <c r="H11" i="1" s="1"/>
  <c r="C12" i="1"/>
  <c r="N11" i="1" l="1"/>
  <c r="O11" i="1" s="1"/>
  <c r="Q11" i="1" s="1"/>
  <c r="E12" i="1"/>
  <c r="F12" i="1" s="1"/>
  <c r="H12" i="1" s="1"/>
  <c r="C13" i="1"/>
  <c r="N12" i="1" l="1"/>
  <c r="O12" i="1" s="1"/>
  <c r="Q12" i="1" s="1"/>
  <c r="E13" i="1"/>
  <c r="F13" i="1" s="1"/>
  <c r="H13" i="1" s="1"/>
  <c r="C14" i="1"/>
  <c r="N13" i="1" l="1"/>
  <c r="O13" i="1" s="1"/>
  <c r="Q13" i="1" s="1"/>
  <c r="E14" i="1"/>
  <c r="F14" i="1" s="1"/>
  <c r="H14" i="1" s="1"/>
  <c r="C15" i="1"/>
  <c r="N14" i="1" l="1"/>
  <c r="O14" i="1" s="1"/>
  <c r="Q14" i="1" s="1"/>
  <c r="E15" i="1"/>
  <c r="F15" i="1" s="1"/>
  <c r="H15" i="1" s="1"/>
  <c r="C16" i="1"/>
  <c r="N15" i="1" l="1"/>
  <c r="O15" i="1" s="1"/>
  <c r="Q15" i="1" s="1"/>
  <c r="E16" i="1"/>
  <c r="F16" i="1" s="1"/>
  <c r="H16" i="1" s="1"/>
  <c r="C17" i="1"/>
  <c r="N16" i="1" l="1"/>
  <c r="O16" i="1" s="1"/>
  <c r="Q16" i="1" s="1"/>
  <c r="E17" i="1"/>
  <c r="F17" i="1" s="1"/>
  <c r="H17" i="1" s="1"/>
  <c r="C18" i="1"/>
  <c r="N17" i="1" l="1"/>
  <c r="O17" i="1" s="1"/>
  <c r="Q17" i="1" s="1"/>
  <c r="E18" i="1"/>
  <c r="F18" i="1" s="1"/>
  <c r="C19" i="1"/>
  <c r="N18" i="1" l="1"/>
  <c r="O18" i="1" s="1"/>
  <c r="H18" i="1"/>
  <c r="G76" i="1"/>
  <c r="C20" i="1"/>
  <c r="E19" i="1"/>
  <c r="F19" i="1" s="1"/>
  <c r="H19" i="1" s="1"/>
  <c r="Q18" i="1" l="1"/>
  <c r="P76" i="1"/>
  <c r="N19" i="1"/>
  <c r="O19" i="1" s="1"/>
  <c r="Q19" i="1" s="1"/>
  <c r="G64" i="1"/>
  <c r="C65" i="1"/>
  <c r="E20" i="1"/>
  <c r="F20" i="1" s="1"/>
  <c r="H20" i="1" s="1"/>
  <c r="C21" i="1"/>
  <c r="P64" i="1" l="1"/>
  <c r="L65" i="1"/>
  <c r="N20" i="1"/>
  <c r="O20" i="1" s="1"/>
  <c r="Q20" i="1" s="1"/>
  <c r="G65" i="1"/>
  <c r="I65" i="1" s="1"/>
  <c r="E65" i="1"/>
  <c r="F65" i="1" s="1"/>
  <c r="C66" i="1"/>
  <c r="E21" i="1"/>
  <c r="F21" i="1" s="1"/>
  <c r="H21" i="1" s="1"/>
  <c r="C22" i="1"/>
  <c r="H64" i="1"/>
  <c r="I64" i="1"/>
  <c r="P65" i="1" l="1"/>
  <c r="R65" i="1" s="1"/>
  <c r="N65" i="1"/>
  <c r="O65" i="1" s="1"/>
  <c r="L66" i="1"/>
  <c r="Q64" i="1"/>
  <c r="R64" i="1"/>
  <c r="H65" i="1"/>
  <c r="N21" i="1"/>
  <c r="O21" i="1" s="1"/>
  <c r="Q21" i="1" s="1"/>
  <c r="G66" i="1"/>
  <c r="I66" i="1" s="1"/>
  <c r="E66" i="1"/>
  <c r="F66" i="1" s="1"/>
  <c r="C67" i="1"/>
  <c r="E22" i="1"/>
  <c r="F22" i="1" s="1"/>
  <c r="H22" i="1" s="1"/>
  <c r="C23" i="1"/>
  <c r="Q65" i="1" l="1"/>
  <c r="P66" i="1"/>
  <c r="R66" i="1" s="1"/>
  <c r="L67" i="1"/>
  <c r="N66" i="1"/>
  <c r="O66" i="1" s="1"/>
  <c r="N22" i="1"/>
  <c r="O22" i="1" s="1"/>
  <c r="Q22" i="1" s="1"/>
  <c r="G67" i="1"/>
  <c r="I67" i="1" s="1"/>
  <c r="E67" i="1"/>
  <c r="F67" i="1" s="1"/>
  <c r="C68" i="1"/>
  <c r="E23" i="1"/>
  <c r="F23" i="1" s="1"/>
  <c r="H23" i="1" s="1"/>
  <c r="C24" i="1"/>
  <c r="H66" i="1"/>
  <c r="Q66" i="1" l="1"/>
  <c r="L68" i="1"/>
  <c r="P67" i="1"/>
  <c r="R67" i="1" s="1"/>
  <c r="N67" i="1"/>
  <c r="O67" i="1" s="1"/>
  <c r="N23" i="1"/>
  <c r="O23" i="1" s="1"/>
  <c r="Q23" i="1" s="1"/>
  <c r="G68" i="1"/>
  <c r="I68" i="1" s="1"/>
  <c r="E68" i="1"/>
  <c r="F68" i="1" s="1"/>
  <c r="C69" i="1"/>
  <c r="E24" i="1"/>
  <c r="F24" i="1" s="1"/>
  <c r="H24" i="1" s="1"/>
  <c r="C25" i="1"/>
  <c r="H67" i="1"/>
  <c r="Q67" i="1" l="1"/>
  <c r="L69" i="1"/>
  <c r="P68" i="1"/>
  <c r="R68" i="1" s="1"/>
  <c r="N68" i="1"/>
  <c r="O68" i="1" s="1"/>
  <c r="N24" i="1"/>
  <c r="O24" i="1" s="1"/>
  <c r="Q24" i="1" s="1"/>
  <c r="E25" i="1"/>
  <c r="F25" i="1" s="1"/>
  <c r="H25" i="1" s="1"/>
  <c r="C26" i="1"/>
  <c r="C70" i="1"/>
  <c r="G69" i="1"/>
  <c r="I69" i="1" s="1"/>
  <c r="E69" i="1"/>
  <c r="F69" i="1" s="1"/>
  <c r="H68" i="1"/>
  <c r="Q68" i="1" l="1"/>
  <c r="P69" i="1"/>
  <c r="R69" i="1" s="1"/>
  <c r="L70" i="1"/>
  <c r="N69" i="1"/>
  <c r="O69" i="1" s="1"/>
  <c r="N25" i="1"/>
  <c r="O25" i="1" s="1"/>
  <c r="Q25" i="1" s="1"/>
  <c r="E70" i="1"/>
  <c r="F70" i="1" s="1"/>
  <c r="G70" i="1"/>
  <c r="I70" i="1" s="1"/>
  <c r="C71" i="1"/>
  <c r="H69" i="1"/>
  <c r="E26" i="1"/>
  <c r="F26" i="1" s="1"/>
  <c r="H26" i="1" s="1"/>
  <c r="C27" i="1"/>
  <c r="Q69" i="1" l="1"/>
  <c r="L71" i="1"/>
  <c r="N70" i="1"/>
  <c r="O70" i="1" s="1"/>
  <c r="P70" i="1"/>
  <c r="R70" i="1" s="1"/>
  <c r="N26" i="1"/>
  <c r="O26" i="1" s="1"/>
  <c r="Q26" i="1" s="1"/>
  <c r="C28" i="1"/>
  <c r="E27" i="1"/>
  <c r="F27" i="1" s="1"/>
  <c r="H27" i="1" s="1"/>
  <c r="E71" i="1"/>
  <c r="F71" i="1" s="1"/>
  <c r="C72" i="1"/>
  <c r="G71" i="1"/>
  <c r="I71" i="1" s="1"/>
  <c r="H70" i="1"/>
  <c r="Q70" i="1" l="1"/>
  <c r="L72" i="1"/>
  <c r="P71" i="1"/>
  <c r="R71" i="1" s="1"/>
  <c r="N71" i="1"/>
  <c r="O71" i="1" s="1"/>
  <c r="H71" i="1"/>
  <c r="N27" i="1"/>
  <c r="O27" i="1" s="1"/>
  <c r="Q27" i="1" s="1"/>
  <c r="E28" i="1"/>
  <c r="F28" i="1" s="1"/>
  <c r="H28" i="1" s="1"/>
  <c r="C29" i="1"/>
  <c r="C73" i="1"/>
  <c r="G72" i="1"/>
  <c r="I72" i="1" s="1"/>
  <c r="E72" i="1"/>
  <c r="F72" i="1" s="1"/>
  <c r="Q71" i="1" l="1"/>
  <c r="P72" i="1"/>
  <c r="R72" i="1" s="1"/>
  <c r="L73" i="1"/>
  <c r="N72" i="1"/>
  <c r="O72" i="1" s="1"/>
  <c r="N28" i="1"/>
  <c r="O28" i="1" s="1"/>
  <c r="Q28" i="1" s="1"/>
  <c r="E73" i="1"/>
  <c r="F73" i="1" s="1"/>
  <c r="C74" i="1"/>
  <c r="G73" i="1"/>
  <c r="I73" i="1" s="1"/>
  <c r="H72" i="1"/>
  <c r="E29" i="1"/>
  <c r="F29" i="1" s="1"/>
  <c r="H29" i="1" s="1"/>
  <c r="C30" i="1"/>
  <c r="Q72" i="1" l="1"/>
  <c r="N73" i="1"/>
  <c r="O73" i="1" s="1"/>
  <c r="L74" i="1"/>
  <c r="P73" i="1"/>
  <c r="R73" i="1" s="1"/>
  <c r="H73" i="1"/>
  <c r="N29" i="1"/>
  <c r="O29" i="1" s="1"/>
  <c r="Q29" i="1" s="1"/>
  <c r="E30" i="1"/>
  <c r="F30" i="1" s="1"/>
  <c r="H30" i="1" s="1"/>
  <c r="C31" i="1"/>
  <c r="E74" i="1"/>
  <c r="F74" i="1" s="1"/>
  <c r="G74" i="1"/>
  <c r="I74" i="1" s="1"/>
  <c r="P74" i="1" l="1"/>
  <c r="R74" i="1" s="1"/>
  <c r="N74" i="1"/>
  <c r="O74" i="1" s="1"/>
  <c r="Q73" i="1"/>
  <c r="H74" i="1"/>
  <c r="N30" i="1"/>
  <c r="O30" i="1" s="1"/>
  <c r="Q30" i="1" s="1"/>
  <c r="C32" i="1"/>
  <c r="E31" i="1"/>
  <c r="F31" i="1" s="1"/>
  <c r="H31" i="1" s="1"/>
  <c r="Q74" i="1" l="1"/>
  <c r="N31" i="1"/>
  <c r="O31" i="1" s="1"/>
  <c r="Q31" i="1" s="1"/>
  <c r="E32" i="1"/>
  <c r="F32" i="1" s="1"/>
  <c r="H32" i="1" s="1"/>
  <c r="C33" i="1"/>
  <c r="N32" i="1" l="1"/>
  <c r="O32" i="1" s="1"/>
  <c r="Q32" i="1" s="1"/>
  <c r="E33" i="1"/>
  <c r="F33" i="1" s="1"/>
  <c r="H33" i="1" s="1"/>
  <c r="C34" i="1"/>
  <c r="N33" i="1" l="1"/>
  <c r="O33" i="1" s="1"/>
  <c r="Q33" i="1" s="1"/>
  <c r="E34" i="1"/>
  <c r="F34" i="1" s="1"/>
  <c r="H34" i="1" s="1"/>
  <c r="C35" i="1"/>
  <c r="N34" i="1" l="1"/>
  <c r="O34" i="1" s="1"/>
  <c r="Q34" i="1" s="1"/>
  <c r="E35" i="1"/>
  <c r="F35" i="1" s="1"/>
  <c r="H35" i="1" s="1"/>
  <c r="C36" i="1"/>
  <c r="N35" i="1" l="1"/>
  <c r="O35" i="1" s="1"/>
  <c r="Q35" i="1" s="1"/>
  <c r="E36" i="1"/>
  <c r="F36" i="1" s="1"/>
  <c r="H36" i="1" s="1"/>
  <c r="C37" i="1"/>
  <c r="N36" i="1" l="1"/>
  <c r="O36" i="1" s="1"/>
  <c r="Q36" i="1" s="1"/>
  <c r="E37" i="1"/>
  <c r="F37" i="1" s="1"/>
  <c r="H37" i="1" s="1"/>
  <c r="C38" i="1"/>
  <c r="N37" i="1" l="1"/>
  <c r="O37" i="1" s="1"/>
  <c r="Q37" i="1" s="1"/>
  <c r="E38" i="1"/>
  <c r="F38" i="1" s="1"/>
  <c r="H38" i="1" s="1"/>
  <c r="C39" i="1"/>
  <c r="N38" i="1" l="1"/>
  <c r="O38" i="1" s="1"/>
  <c r="Q38" i="1" s="1"/>
  <c r="C40" i="1"/>
  <c r="E39" i="1"/>
  <c r="F39" i="1" s="1"/>
  <c r="H39" i="1" s="1"/>
  <c r="N39" i="1" l="1"/>
  <c r="O39" i="1" s="1"/>
  <c r="Q39" i="1" s="1"/>
  <c r="E40" i="1"/>
  <c r="F40" i="1" s="1"/>
  <c r="H40" i="1" s="1"/>
  <c r="C41" i="1"/>
  <c r="N40" i="1" l="1"/>
  <c r="O40" i="1" s="1"/>
  <c r="Q40" i="1" s="1"/>
  <c r="E41" i="1"/>
  <c r="F41" i="1" s="1"/>
  <c r="H41" i="1" s="1"/>
  <c r="C42" i="1"/>
  <c r="N41" i="1" l="1"/>
  <c r="O41" i="1" s="1"/>
  <c r="Q41" i="1" s="1"/>
  <c r="E42" i="1"/>
  <c r="F42" i="1" s="1"/>
  <c r="H42" i="1" s="1"/>
  <c r="C43" i="1"/>
  <c r="N42" i="1" l="1"/>
  <c r="O42" i="1" s="1"/>
  <c r="Q42" i="1" s="1"/>
  <c r="E43" i="1"/>
  <c r="F43" i="1" s="1"/>
  <c r="H43" i="1" s="1"/>
  <c r="C44" i="1"/>
  <c r="N43" i="1" l="1"/>
  <c r="O43" i="1" s="1"/>
  <c r="Q43" i="1" s="1"/>
  <c r="E44" i="1"/>
  <c r="F44" i="1" s="1"/>
  <c r="H44" i="1" s="1"/>
  <c r="C45" i="1"/>
  <c r="N44" i="1" l="1"/>
  <c r="O44" i="1" s="1"/>
  <c r="Q44" i="1" s="1"/>
  <c r="E45" i="1"/>
  <c r="F45" i="1" s="1"/>
  <c r="H45" i="1" s="1"/>
  <c r="C46" i="1"/>
  <c r="N45" i="1" l="1"/>
  <c r="O45" i="1" s="1"/>
  <c r="Q45" i="1" s="1"/>
  <c r="E46" i="1"/>
  <c r="F46" i="1" s="1"/>
  <c r="H46" i="1" s="1"/>
  <c r="C47" i="1"/>
  <c r="N46" i="1" l="1"/>
  <c r="O46" i="1" s="1"/>
  <c r="Q46" i="1" s="1"/>
  <c r="E47" i="1"/>
  <c r="F47" i="1" s="1"/>
  <c r="H47" i="1" s="1"/>
  <c r="C48" i="1"/>
  <c r="N47" i="1" l="1"/>
  <c r="O47" i="1" s="1"/>
  <c r="Q47" i="1" s="1"/>
  <c r="E48" i="1"/>
  <c r="F48" i="1" s="1"/>
  <c r="H48" i="1" s="1"/>
  <c r="C49" i="1"/>
  <c r="N48" i="1" l="1"/>
  <c r="O48" i="1" s="1"/>
  <c r="Q48" i="1" s="1"/>
  <c r="E49" i="1"/>
  <c r="F49" i="1" s="1"/>
  <c r="H49" i="1" s="1"/>
  <c r="C50" i="1"/>
  <c r="N49" i="1" l="1"/>
  <c r="O49" i="1" s="1"/>
  <c r="Q49" i="1" s="1"/>
  <c r="E50" i="1"/>
  <c r="F50" i="1" s="1"/>
  <c r="H50" i="1" s="1"/>
  <c r="C51" i="1"/>
  <c r="N50" i="1" l="1"/>
  <c r="O50" i="1" s="1"/>
  <c r="Q50" i="1" s="1"/>
  <c r="E51" i="1"/>
  <c r="F51" i="1" s="1"/>
  <c r="H51" i="1" s="1"/>
  <c r="C52" i="1"/>
  <c r="N51" i="1" l="1"/>
  <c r="O51" i="1" s="1"/>
  <c r="Q51" i="1" s="1"/>
  <c r="E52" i="1"/>
  <c r="F52" i="1" s="1"/>
  <c r="H52" i="1" s="1"/>
  <c r="C53" i="1"/>
  <c r="N52" i="1" l="1"/>
  <c r="O52" i="1" s="1"/>
  <c r="Q52" i="1" s="1"/>
  <c r="E53" i="1"/>
  <c r="F53" i="1" s="1"/>
  <c r="H53" i="1" s="1"/>
  <c r="C54" i="1"/>
  <c r="N53" i="1" l="1"/>
  <c r="O53" i="1" s="1"/>
  <c r="Q53" i="1" s="1"/>
  <c r="E54" i="1"/>
  <c r="F54" i="1" s="1"/>
  <c r="H54" i="1" s="1"/>
  <c r="C55" i="1"/>
  <c r="N54" i="1" l="1"/>
  <c r="O54" i="1" s="1"/>
  <c r="Q54" i="1" s="1"/>
  <c r="E55" i="1"/>
  <c r="F55" i="1" s="1"/>
  <c r="H55" i="1" s="1"/>
  <c r="C56" i="1"/>
  <c r="N55" i="1" l="1"/>
  <c r="O55" i="1" s="1"/>
  <c r="Q55" i="1" s="1"/>
  <c r="E56" i="1"/>
  <c r="F56" i="1" s="1"/>
  <c r="H56" i="1" s="1"/>
  <c r="C57" i="1"/>
  <c r="N56" i="1" l="1"/>
  <c r="O56" i="1" s="1"/>
  <c r="Q56" i="1" s="1"/>
  <c r="E57" i="1"/>
  <c r="F57" i="1" s="1"/>
  <c r="H57" i="1" s="1"/>
  <c r="C58" i="1"/>
  <c r="N57" i="1" l="1"/>
  <c r="O57" i="1" s="1"/>
  <c r="Q57" i="1" s="1"/>
  <c r="E58" i="1"/>
  <c r="F58" i="1" s="1"/>
  <c r="H58" i="1" s="1"/>
  <c r="N58" i="1" l="1"/>
  <c r="O58" i="1" s="1"/>
  <c r="Q58" i="1" s="1"/>
</calcChain>
</file>

<file path=xl/sharedStrings.xml><?xml version="1.0" encoding="utf-8"?>
<sst xmlns="http://schemas.openxmlformats.org/spreadsheetml/2006/main" count="67" uniqueCount="25">
  <si>
    <t>Premium</t>
  </si>
  <si>
    <t>Excess</t>
  </si>
  <si>
    <t>BOY</t>
  </si>
  <si>
    <t>Cash Value</t>
  </si>
  <si>
    <t>NF Min</t>
  </si>
  <si>
    <t xml:space="preserve">Disc Mat </t>
  </si>
  <si>
    <t>Value</t>
  </si>
  <si>
    <t>Imputed rate</t>
  </si>
  <si>
    <t>Max</t>
  </si>
  <si>
    <t>Retrospective Test: Model 805 Section 4</t>
  </si>
  <si>
    <t xml:space="preserve">Account </t>
  </si>
  <si>
    <t xml:space="preserve">Surrender </t>
  </si>
  <si>
    <t>Charge %</t>
  </si>
  <si>
    <t>Surrender</t>
  </si>
  <si>
    <t>Charge</t>
  </si>
  <si>
    <t>Contract</t>
  </si>
  <si>
    <t xml:space="preserve">Value </t>
  </si>
  <si>
    <t>EOY</t>
  </si>
  <si>
    <t>Current Min NF rate</t>
  </si>
  <si>
    <t>Revised NF rate</t>
  </si>
  <si>
    <t>GMIR</t>
  </si>
  <si>
    <t>Prospective Test (age 60 or older and 10 years to maturity): Model 805 Section 6</t>
  </si>
  <si>
    <t>SC%</t>
  </si>
  <si>
    <t>GMIR**</t>
  </si>
  <si>
    <t>**Assumes all funds allocated to an index account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</si>
</sst>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(* #,##0_);_(* \(#,##0\);_(* &quot;-&quot;??_);_(@_)"/>
    <numFmt numFmtId="165" formatCode="0.000%"/>
    <numFmt numFmtId="166" formatCode="0.0000%"/>
    <numFmt numFmtId="167" formatCode="0.0%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0">
    <xf numFmtId="0" fontId="0" fillId="0" borderId="0" xfId="0"/>
    <xf numFmtId="43" fontId="0" fillId="0" borderId="0" xfId="0" applyNumberFormat="1"/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/>
    <xf numFmtId="164" fontId="0" fillId="0" borderId="0" xfId="1" applyNumberFormat="1" applyFont="1"/>
    <xf numFmtId="165" fontId="0" fillId="0" borderId="0" xfId="2" applyNumberFormat="1" applyFont="1"/>
    <xf numFmtId="166" fontId="0" fillId="0" borderId="0" xfId="2" applyNumberFormat="1" applyFont="1"/>
    <xf numFmtId="164" fontId="0" fillId="0" borderId="0" xfId="0" applyNumberFormat="1"/>
    <xf numFmtId="164" fontId="0" fillId="0" borderId="0" xfId="0" applyNumberFormat="1" applyFill="1"/>
    <xf numFmtId="164" fontId="0" fillId="0" borderId="0" xfId="1" applyNumberFormat="1" applyFont="1" applyFill="1"/>
    <xf numFmtId="0" fontId="3" fillId="0" borderId="0" xfId="0" applyFont="1"/>
    <xf numFmtId="0" fontId="6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167" fontId="0" fillId="0" borderId="0" xfId="2" applyNumberFormat="1" applyFont="1"/>
    <xf numFmtId="0" fontId="3" fillId="2" borderId="0" xfId="0" applyFont="1" applyFill="1"/>
    <xf numFmtId="0" fontId="0" fillId="2" borderId="0" xfId="0" applyFill="1"/>
    <xf numFmtId="10" fontId="2" fillId="0" borderId="0" xfId="2" applyNumberFormat="1" applyFont="1" applyFill="1"/>
    <xf numFmtId="43" fontId="0" fillId="0" borderId="0" xfId="0" applyNumberFormat="1" applyFill="1"/>
    <xf numFmtId="10" fontId="8" fillId="0" borderId="0" xfId="2" applyNumberFormat="1" applyFont="1" applyFill="1"/>
    <xf numFmtId="10" fontId="6" fillId="0" borderId="0" xfId="2" applyNumberFormat="1" applyFont="1" applyFill="1"/>
    <xf numFmtId="0" fontId="3" fillId="0" borderId="0" xfId="0" applyFont="1" applyFill="1"/>
    <xf numFmtId="0" fontId="0" fillId="0" borderId="0" xfId="0" applyFill="1"/>
    <xf numFmtId="10" fontId="5" fillId="0" borderId="0" xfId="2" applyNumberFormat="1" applyFont="1" applyFill="1"/>
    <xf numFmtId="0" fontId="2" fillId="0" borderId="0" xfId="0" applyFont="1" applyFill="1"/>
    <xf numFmtId="43" fontId="2" fillId="0" borderId="0" xfId="0" applyNumberFormat="1" applyFont="1" applyFill="1"/>
    <xf numFmtId="0" fontId="4" fillId="0" borderId="0" xfId="0" applyFont="1" applyFill="1" applyAlignment="1">
      <alignment horizontal="right"/>
    </xf>
    <xf numFmtId="0" fontId="7" fillId="3" borderId="0" xfId="0" applyFont="1" applyFill="1" applyAlignment="1">
      <alignment horizontal="right"/>
    </xf>
    <xf numFmtId="10" fontId="0" fillId="0" borderId="0" xfId="2" applyNumberFormat="1" applyFont="1"/>
  </cellXfs>
  <cellStyles count="3">
    <cellStyle name="Comma" xfId="1" builtinId="3"/>
    <cellStyle name="Normal" xfId="0" builtinId="0"/>
    <cellStyle name="Percent" xfId="2" builtinId="5"/>
  </cellStyles>
  <dxfs count="3">
    <dxf>
      <font>
        <color rgb="FF9C0006"/>
      </font>
    </dxf>
    <dxf>
      <font>
        <color rgb="FFFF0000"/>
      </font>
    </dxf>
    <dxf>
      <font>
        <color rgb="FF9C0006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78"/>
  <sheetViews>
    <sheetView tabSelected="1" topLeftCell="B1" workbookViewId="0">
      <selection activeCell="K6" sqref="K6"/>
    </sheetView>
  </sheetViews>
  <sheetFormatPr defaultRowHeight="15" x14ac:dyDescent="0.25"/>
  <cols>
    <col min="1" max="1" width="20.28515625" customWidth="1"/>
    <col min="2" max="2" width="12.28515625" customWidth="1"/>
    <col min="3" max="3" width="11.42578125" customWidth="1"/>
    <col min="4" max="4" width="9.85546875" customWidth="1"/>
    <col min="5" max="5" width="10.5703125" bestFit="1" customWidth="1"/>
    <col min="6" max="6" width="10.42578125" customWidth="1"/>
    <col min="7" max="7" width="11.140625" customWidth="1"/>
    <col min="8" max="8" width="10.42578125" style="23" customWidth="1"/>
    <col min="9" max="9" width="7" customWidth="1"/>
    <col min="10" max="10" width="20.140625" customWidth="1"/>
    <col min="11" max="12" width="11.140625" customWidth="1"/>
    <col min="13" max="13" width="10" customWidth="1"/>
    <col min="14" max="14" width="9.7109375" customWidth="1"/>
    <col min="15" max="15" width="10.85546875" customWidth="1"/>
    <col min="17" max="17" width="11.5703125" style="23" customWidth="1"/>
    <col min="18" max="18" width="7.5703125" customWidth="1"/>
  </cols>
  <sheetData>
    <row r="1" spans="1:17" s="2" customFormat="1" x14ac:dyDescent="0.25">
      <c r="A1" s="16" t="s">
        <v>9</v>
      </c>
      <c r="B1" s="17"/>
      <c r="C1" s="17"/>
      <c r="H1" s="23"/>
      <c r="Q1" s="23"/>
    </row>
    <row r="2" spans="1:17" s="23" customFormat="1" x14ac:dyDescent="0.25"/>
    <row r="3" spans="1:17" s="23" customFormat="1" x14ac:dyDescent="0.25">
      <c r="A3" s="22"/>
    </row>
    <row r="4" spans="1:17" x14ac:dyDescent="0.25">
      <c r="A4" s="12" t="s">
        <v>23</v>
      </c>
      <c r="B4" s="20">
        <v>0</v>
      </c>
      <c r="J4" s="12" t="s">
        <v>20</v>
      </c>
      <c r="K4" s="18">
        <v>0</v>
      </c>
      <c r="L4" s="2"/>
      <c r="M4" s="2"/>
      <c r="N4" s="2"/>
      <c r="O4" s="2"/>
      <c r="P4" s="2"/>
    </row>
    <row r="5" spans="1:17" x14ac:dyDescent="0.25">
      <c r="A5" s="12" t="s">
        <v>18</v>
      </c>
      <c r="B5" s="21">
        <v>0.01</v>
      </c>
      <c r="J5" s="12" t="s">
        <v>19</v>
      </c>
      <c r="K5" s="24">
        <v>8.0000000000000002E-3</v>
      </c>
      <c r="L5" s="2"/>
      <c r="M5" s="2"/>
      <c r="N5" s="2"/>
      <c r="O5" s="2"/>
      <c r="P5" s="2"/>
    </row>
    <row r="6" spans="1:17" x14ac:dyDescent="0.25">
      <c r="J6" s="2"/>
      <c r="K6" s="2"/>
      <c r="L6" s="2"/>
      <c r="M6" s="2"/>
      <c r="N6" s="2"/>
      <c r="O6" s="2"/>
      <c r="P6" s="2"/>
    </row>
    <row r="7" spans="1:17" x14ac:dyDescent="0.25">
      <c r="B7" s="3" t="s">
        <v>2</v>
      </c>
      <c r="C7" s="3" t="s">
        <v>10</v>
      </c>
      <c r="D7" s="3" t="s">
        <v>11</v>
      </c>
      <c r="E7" s="3" t="s">
        <v>13</v>
      </c>
      <c r="F7" s="3" t="s">
        <v>15</v>
      </c>
      <c r="G7" s="3"/>
      <c r="H7" s="25"/>
      <c r="J7" s="2"/>
      <c r="K7" s="3" t="s">
        <v>2</v>
      </c>
      <c r="L7" s="3" t="s">
        <v>10</v>
      </c>
      <c r="M7" s="3" t="s">
        <v>11</v>
      </c>
      <c r="N7" s="3" t="s">
        <v>13</v>
      </c>
      <c r="O7" s="3" t="s">
        <v>15</v>
      </c>
      <c r="P7" s="3"/>
    </row>
    <row r="8" spans="1:17" x14ac:dyDescent="0.25">
      <c r="A8" s="4" t="s">
        <v>17</v>
      </c>
      <c r="B8" s="4" t="s">
        <v>0</v>
      </c>
      <c r="C8" s="4" t="s">
        <v>16</v>
      </c>
      <c r="D8" s="4" t="s">
        <v>12</v>
      </c>
      <c r="E8" s="4" t="s">
        <v>14</v>
      </c>
      <c r="F8" s="4" t="s">
        <v>3</v>
      </c>
      <c r="G8" s="14" t="s">
        <v>4</v>
      </c>
      <c r="H8" s="28" t="s">
        <v>1</v>
      </c>
      <c r="I8" s="5"/>
      <c r="J8" s="4" t="s">
        <v>17</v>
      </c>
      <c r="K8" s="4" t="s">
        <v>0</v>
      </c>
      <c r="L8" s="4" t="s">
        <v>16</v>
      </c>
      <c r="M8" s="4" t="s">
        <v>12</v>
      </c>
      <c r="N8" s="4" t="s">
        <v>14</v>
      </c>
      <c r="O8" s="4" t="s">
        <v>3</v>
      </c>
      <c r="P8" s="14" t="s">
        <v>4</v>
      </c>
      <c r="Q8" s="28" t="s">
        <v>1</v>
      </c>
    </row>
    <row r="9" spans="1:17" x14ac:dyDescent="0.25">
      <c r="A9">
        <v>1</v>
      </c>
      <c r="B9" s="6">
        <v>10000</v>
      </c>
      <c r="C9" s="6">
        <f>+B9*(1+$B$4)</f>
        <v>10000</v>
      </c>
      <c r="D9" s="15">
        <v>0.09</v>
      </c>
      <c r="E9" s="9">
        <f t="shared" ref="E9:E29" si="0">+(C9)*D9</f>
        <v>900</v>
      </c>
      <c r="F9" s="10">
        <f t="shared" ref="F9:F18" si="1">+(C9-E9)</f>
        <v>9100</v>
      </c>
      <c r="G9" s="6">
        <f>(0.875*B9)*(1+$B$5)-50</f>
        <v>8787.5</v>
      </c>
      <c r="H9" s="19">
        <f t="shared" ref="H9:H18" si="2">+F9-G9</f>
        <v>312.5</v>
      </c>
      <c r="I9" s="1"/>
      <c r="J9" s="2">
        <v>1</v>
      </c>
      <c r="K9" s="6">
        <v>10000</v>
      </c>
      <c r="L9" s="6">
        <f>+K9*(1+$K$4)</f>
        <v>10000</v>
      </c>
      <c r="M9" s="15">
        <v>0.09</v>
      </c>
      <c r="N9" s="9">
        <f t="shared" ref="N9:N29" si="3">+(L9)*M9</f>
        <v>900</v>
      </c>
      <c r="O9" s="10">
        <f t="shared" ref="O9:O18" si="4">+(L9-N9)</f>
        <v>9100</v>
      </c>
      <c r="P9" s="6">
        <f>(0.875*K9)*(1+$K$5)-50</f>
        <v>8770</v>
      </c>
      <c r="Q9" s="19">
        <f t="shared" ref="Q9:Q18" si="5">+O9-P9</f>
        <v>330</v>
      </c>
    </row>
    <row r="10" spans="1:17" x14ac:dyDescent="0.25">
      <c r="A10">
        <f t="shared" ref="A10:A41" si="6">+A9+1</f>
        <v>2</v>
      </c>
      <c r="C10" s="6">
        <f t="shared" ref="C10:C41" si="7">+(C9)*(1+$B$4)</f>
        <v>10000</v>
      </c>
      <c r="D10" s="15">
        <v>0.08</v>
      </c>
      <c r="E10" s="9">
        <f t="shared" si="0"/>
        <v>800</v>
      </c>
      <c r="F10" s="10">
        <f t="shared" si="1"/>
        <v>9200</v>
      </c>
      <c r="G10" s="6">
        <f t="shared" ref="G10:G18" si="8">+(G9+0.875*B10)*(1+$B$5)-50</f>
        <v>8825.375</v>
      </c>
      <c r="H10" s="19">
        <f t="shared" si="2"/>
        <v>374.625</v>
      </c>
      <c r="I10" s="1"/>
      <c r="J10" s="2">
        <f t="shared" ref="J10:J41" si="9">+J9+1</f>
        <v>2</v>
      </c>
      <c r="K10" s="2"/>
      <c r="L10" s="6">
        <f>+(L9)*(1+$K$4)</f>
        <v>10000</v>
      </c>
      <c r="M10" s="15">
        <v>0.08</v>
      </c>
      <c r="N10" s="9">
        <f t="shared" si="3"/>
        <v>800</v>
      </c>
      <c r="O10" s="10">
        <f t="shared" si="4"/>
        <v>9200</v>
      </c>
      <c r="P10" s="6">
        <f>+(P9)*(1+$K$5)-50</f>
        <v>8790.16</v>
      </c>
      <c r="Q10" s="19">
        <f t="shared" si="5"/>
        <v>409.84000000000015</v>
      </c>
    </row>
    <row r="11" spans="1:17" x14ac:dyDescent="0.25">
      <c r="A11" s="2">
        <f t="shared" si="6"/>
        <v>3</v>
      </c>
      <c r="B11" s="2"/>
      <c r="C11" s="6">
        <f t="shared" si="7"/>
        <v>10000</v>
      </c>
      <c r="D11" s="15">
        <v>7.0000000000000007E-2</v>
      </c>
      <c r="E11" s="9">
        <f t="shared" si="0"/>
        <v>700.00000000000011</v>
      </c>
      <c r="F11" s="10">
        <f t="shared" si="1"/>
        <v>9300</v>
      </c>
      <c r="G11" s="6">
        <f t="shared" si="8"/>
        <v>8863.6287499999999</v>
      </c>
      <c r="H11" s="19">
        <f t="shared" si="2"/>
        <v>436.37125000000015</v>
      </c>
      <c r="I11" s="1"/>
      <c r="J11" s="2">
        <f t="shared" si="9"/>
        <v>3</v>
      </c>
      <c r="K11" s="2"/>
      <c r="L11" s="6">
        <f t="shared" ref="L11:L58" si="10">+(L10)*(1+$K$4)</f>
        <v>10000</v>
      </c>
      <c r="M11" s="15">
        <v>7.0000000000000007E-2</v>
      </c>
      <c r="N11" s="9">
        <f t="shared" si="3"/>
        <v>700.00000000000011</v>
      </c>
      <c r="O11" s="10">
        <f t="shared" si="4"/>
        <v>9300</v>
      </c>
      <c r="P11" s="6">
        <f t="shared" ref="P11:P58" si="11">+(P10)*(1+$K$5)-50</f>
        <v>8810.48128</v>
      </c>
      <c r="Q11" s="19">
        <f t="shared" si="5"/>
        <v>489.51872000000003</v>
      </c>
    </row>
    <row r="12" spans="1:17" x14ac:dyDescent="0.25">
      <c r="A12" s="2">
        <f t="shared" si="6"/>
        <v>4</v>
      </c>
      <c r="B12" s="2"/>
      <c r="C12" s="6">
        <f t="shared" si="7"/>
        <v>10000</v>
      </c>
      <c r="D12" s="15">
        <v>0.06</v>
      </c>
      <c r="E12" s="9">
        <f t="shared" si="0"/>
        <v>600</v>
      </c>
      <c r="F12" s="10">
        <f t="shared" si="1"/>
        <v>9400</v>
      </c>
      <c r="G12" s="6">
        <f t="shared" si="8"/>
        <v>8902.2650374999994</v>
      </c>
      <c r="H12" s="19">
        <f t="shared" si="2"/>
        <v>497.73496250000062</v>
      </c>
      <c r="I12" s="1"/>
      <c r="J12" s="2">
        <f t="shared" si="9"/>
        <v>4</v>
      </c>
      <c r="K12" s="2"/>
      <c r="L12" s="6">
        <f t="shared" si="10"/>
        <v>10000</v>
      </c>
      <c r="M12" s="15">
        <v>0.06</v>
      </c>
      <c r="N12" s="9">
        <f t="shared" si="3"/>
        <v>600</v>
      </c>
      <c r="O12" s="10">
        <f t="shared" si="4"/>
        <v>9400</v>
      </c>
      <c r="P12" s="6">
        <f t="shared" si="11"/>
        <v>8830.9651302399998</v>
      </c>
      <c r="Q12" s="19">
        <f t="shared" si="5"/>
        <v>569.03486976000022</v>
      </c>
    </row>
    <row r="13" spans="1:17" x14ac:dyDescent="0.25">
      <c r="A13" s="2">
        <f t="shared" si="6"/>
        <v>5</v>
      </c>
      <c r="B13" s="2"/>
      <c r="C13" s="6">
        <f t="shared" si="7"/>
        <v>10000</v>
      </c>
      <c r="D13" s="15">
        <v>0.05</v>
      </c>
      <c r="E13" s="9">
        <f t="shared" si="0"/>
        <v>500</v>
      </c>
      <c r="F13" s="10">
        <f t="shared" si="1"/>
        <v>9500</v>
      </c>
      <c r="G13" s="6">
        <f t="shared" si="8"/>
        <v>8941.2876878749994</v>
      </c>
      <c r="H13" s="19">
        <f t="shared" si="2"/>
        <v>558.71231212500061</v>
      </c>
      <c r="I13" s="1"/>
      <c r="J13" s="2">
        <f t="shared" si="9"/>
        <v>5</v>
      </c>
      <c r="K13" s="2"/>
      <c r="L13" s="6">
        <f t="shared" si="10"/>
        <v>10000</v>
      </c>
      <c r="M13" s="15">
        <v>0.05</v>
      </c>
      <c r="N13" s="9">
        <f t="shared" si="3"/>
        <v>500</v>
      </c>
      <c r="O13" s="10">
        <f t="shared" si="4"/>
        <v>9500</v>
      </c>
      <c r="P13" s="6">
        <f t="shared" si="11"/>
        <v>8851.6128512819196</v>
      </c>
      <c r="Q13" s="19">
        <f t="shared" si="5"/>
        <v>648.38714871808043</v>
      </c>
    </row>
    <row r="14" spans="1:17" x14ac:dyDescent="0.25">
      <c r="A14" s="2">
        <f t="shared" si="6"/>
        <v>6</v>
      </c>
      <c r="B14" s="2"/>
      <c r="C14" s="6">
        <f t="shared" si="7"/>
        <v>10000</v>
      </c>
      <c r="D14" s="15">
        <v>0.04</v>
      </c>
      <c r="E14" s="9">
        <f t="shared" si="0"/>
        <v>400</v>
      </c>
      <c r="F14" s="10">
        <f t="shared" si="1"/>
        <v>9600</v>
      </c>
      <c r="G14" s="6">
        <f t="shared" si="8"/>
        <v>8980.7005647537499</v>
      </c>
      <c r="H14" s="19">
        <f t="shared" si="2"/>
        <v>619.29943524625014</v>
      </c>
      <c r="I14" s="1"/>
      <c r="J14" s="2">
        <f t="shared" si="9"/>
        <v>6</v>
      </c>
      <c r="K14" s="2"/>
      <c r="L14" s="6">
        <f t="shared" si="10"/>
        <v>10000</v>
      </c>
      <c r="M14" s="15">
        <v>0.04</v>
      </c>
      <c r="N14" s="9">
        <f t="shared" si="3"/>
        <v>400</v>
      </c>
      <c r="O14" s="10">
        <f t="shared" si="4"/>
        <v>9600</v>
      </c>
      <c r="P14" s="6">
        <f t="shared" si="11"/>
        <v>8872.4257540921753</v>
      </c>
      <c r="Q14" s="19">
        <f t="shared" si="5"/>
        <v>727.57424590782466</v>
      </c>
    </row>
    <row r="15" spans="1:17" x14ac:dyDescent="0.25">
      <c r="A15" s="2">
        <f t="shared" si="6"/>
        <v>7</v>
      </c>
      <c r="B15" s="2"/>
      <c r="C15" s="6">
        <f t="shared" si="7"/>
        <v>10000</v>
      </c>
      <c r="D15" s="15">
        <v>0.03</v>
      </c>
      <c r="E15" s="9">
        <f t="shared" si="0"/>
        <v>300</v>
      </c>
      <c r="F15" s="10">
        <f t="shared" si="1"/>
        <v>9700</v>
      </c>
      <c r="G15" s="6">
        <f t="shared" si="8"/>
        <v>9020.507570401287</v>
      </c>
      <c r="H15" s="19">
        <f t="shared" si="2"/>
        <v>679.49242959871299</v>
      </c>
      <c r="I15" s="1"/>
      <c r="J15" s="2">
        <f t="shared" si="9"/>
        <v>7</v>
      </c>
      <c r="K15" s="2"/>
      <c r="L15" s="6">
        <f t="shared" si="10"/>
        <v>10000</v>
      </c>
      <c r="M15" s="15">
        <v>0.03</v>
      </c>
      <c r="N15" s="9">
        <f t="shared" si="3"/>
        <v>300</v>
      </c>
      <c r="O15" s="10">
        <f t="shared" si="4"/>
        <v>9700</v>
      </c>
      <c r="P15" s="6">
        <f t="shared" si="11"/>
        <v>8893.4051601249121</v>
      </c>
      <c r="Q15" s="19">
        <f t="shared" si="5"/>
        <v>806.59483987508793</v>
      </c>
    </row>
    <row r="16" spans="1:17" x14ac:dyDescent="0.25">
      <c r="A16" s="2">
        <f t="shared" si="6"/>
        <v>8</v>
      </c>
      <c r="B16" s="2"/>
      <c r="C16" s="6">
        <f t="shared" si="7"/>
        <v>10000</v>
      </c>
      <c r="D16" s="15">
        <v>0.02</v>
      </c>
      <c r="E16" s="9">
        <f t="shared" si="0"/>
        <v>200</v>
      </c>
      <c r="F16" s="10">
        <f t="shared" si="1"/>
        <v>9800</v>
      </c>
      <c r="G16" s="6">
        <f t="shared" si="8"/>
        <v>9060.7126461052994</v>
      </c>
      <c r="H16" s="19">
        <f t="shared" si="2"/>
        <v>739.28735389470057</v>
      </c>
      <c r="I16" s="1"/>
      <c r="J16" s="2">
        <f t="shared" si="9"/>
        <v>8</v>
      </c>
      <c r="K16" s="2"/>
      <c r="L16" s="6">
        <f t="shared" si="10"/>
        <v>10000</v>
      </c>
      <c r="M16" s="15">
        <v>0.02</v>
      </c>
      <c r="N16" s="9">
        <f t="shared" si="3"/>
        <v>200</v>
      </c>
      <c r="O16" s="10">
        <f t="shared" si="4"/>
        <v>9800</v>
      </c>
      <c r="P16" s="6">
        <f t="shared" si="11"/>
        <v>8914.552401405912</v>
      </c>
      <c r="Q16" s="19">
        <f t="shared" si="5"/>
        <v>885.44759859408805</v>
      </c>
    </row>
    <row r="17" spans="1:17" x14ac:dyDescent="0.25">
      <c r="A17" s="2">
        <f t="shared" si="6"/>
        <v>9</v>
      </c>
      <c r="B17" s="2"/>
      <c r="C17" s="6">
        <f t="shared" si="7"/>
        <v>10000</v>
      </c>
      <c r="D17" s="15">
        <v>0.01</v>
      </c>
      <c r="E17" s="9">
        <f t="shared" si="0"/>
        <v>100</v>
      </c>
      <c r="F17" s="10">
        <f t="shared" si="1"/>
        <v>9900</v>
      </c>
      <c r="G17" s="6">
        <f t="shared" si="8"/>
        <v>9101.3197725663522</v>
      </c>
      <c r="H17" s="19">
        <f t="shared" si="2"/>
        <v>798.68022743364781</v>
      </c>
      <c r="I17" s="1"/>
      <c r="J17" s="2">
        <f t="shared" si="9"/>
        <v>9</v>
      </c>
      <c r="K17" s="2"/>
      <c r="L17" s="6">
        <f t="shared" si="10"/>
        <v>10000</v>
      </c>
      <c r="M17" s="15">
        <v>0.01</v>
      </c>
      <c r="N17" s="9">
        <f t="shared" si="3"/>
        <v>100</v>
      </c>
      <c r="O17" s="10">
        <f t="shared" si="4"/>
        <v>9900</v>
      </c>
      <c r="P17" s="6">
        <f t="shared" si="11"/>
        <v>8935.8688206171591</v>
      </c>
      <c r="Q17" s="19">
        <f t="shared" si="5"/>
        <v>964.13117938284086</v>
      </c>
    </row>
    <row r="18" spans="1:17" x14ac:dyDescent="0.25">
      <c r="A18" s="2">
        <f t="shared" si="6"/>
        <v>10</v>
      </c>
      <c r="B18" s="2"/>
      <c r="C18" s="6">
        <f t="shared" si="7"/>
        <v>10000</v>
      </c>
      <c r="D18" s="15">
        <v>5.0000000000000001E-3</v>
      </c>
      <c r="E18" s="9">
        <f t="shared" si="0"/>
        <v>50</v>
      </c>
      <c r="F18" s="10">
        <f t="shared" si="1"/>
        <v>9950</v>
      </c>
      <c r="G18" s="6">
        <f t="shared" si="8"/>
        <v>9142.3329702920164</v>
      </c>
      <c r="H18" s="19">
        <f t="shared" si="2"/>
        <v>807.6670297079836</v>
      </c>
      <c r="I18" s="1"/>
      <c r="J18" s="2">
        <f t="shared" si="9"/>
        <v>10</v>
      </c>
      <c r="K18" s="2"/>
      <c r="L18" s="6">
        <f t="shared" si="10"/>
        <v>10000</v>
      </c>
      <c r="M18" s="15">
        <v>5.0000000000000001E-3</v>
      </c>
      <c r="N18" s="9">
        <f t="shared" si="3"/>
        <v>50</v>
      </c>
      <c r="O18" s="10">
        <f t="shared" si="4"/>
        <v>9950</v>
      </c>
      <c r="P18" s="6">
        <f t="shared" si="11"/>
        <v>8957.3557711820959</v>
      </c>
      <c r="Q18" s="19">
        <f t="shared" si="5"/>
        <v>992.64422881790415</v>
      </c>
    </row>
    <row r="19" spans="1:17" x14ac:dyDescent="0.25">
      <c r="A19" s="2">
        <f t="shared" si="6"/>
        <v>11</v>
      </c>
      <c r="B19" s="2"/>
      <c r="C19" s="6">
        <f t="shared" si="7"/>
        <v>10000</v>
      </c>
      <c r="D19" s="15">
        <v>0</v>
      </c>
      <c r="E19" s="9">
        <f t="shared" si="0"/>
        <v>0</v>
      </c>
      <c r="F19" s="10">
        <f t="shared" ref="F19:F29" si="12">+(C19-E19)</f>
        <v>10000</v>
      </c>
      <c r="G19" s="6">
        <f t="shared" ref="G19:G29" si="13">+(G18+0.875*B19)*(1+$B$5)-50</f>
        <v>9183.7562999949369</v>
      </c>
      <c r="H19" s="19">
        <f t="shared" ref="H19:H29" si="14">+F19-G19</f>
        <v>816.24370000506315</v>
      </c>
      <c r="I19" s="1"/>
      <c r="J19" s="2">
        <f t="shared" si="9"/>
        <v>11</v>
      </c>
      <c r="K19" s="2"/>
      <c r="L19" s="6">
        <f t="shared" si="10"/>
        <v>10000</v>
      </c>
      <c r="M19" s="15">
        <v>0</v>
      </c>
      <c r="N19" s="9">
        <f t="shared" si="3"/>
        <v>0</v>
      </c>
      <c r="O19" s="10">
        <f t="shared" ref="O19:O29" si="15">+(L19-N19)</f>
        <v>10000</v>
      </c>
      <c r="P19" s="6">
        <f t="shared" si="11"/>
        <v>8979.0146173515532</v>
      </c>
      <c r="Q19" s="19">
        <f t="shared" ref="Q19:Q29" si="16">+O19-P19</f>
        <v>1020.9853826484468</v>
      </c>
    </row>
    <row r="20" spans="1:17" s="2" customFormat="1" x14ac:dyDescent="0.25">
      <c r="A20" s="2">
        <f t="shared" si="6"/>
        <v>12</v>
      </c>
      <c r="C20" s="6">
        <f t="shared" si="7"/>
        <v>10000</v>
      </c>
      <c r="D20" s="15">
        <v>0</v>
      </c>
      <c r="E20" s="9">
        <f t="shared" si="0"/>
        <v>0</v>
      </c>
      <c r="F20" s="10">
        <f t="shared" si="12"/>
        <v>10000</v>
      </c>
      <c r="G20" s="6">
        <f t="shared" si="13"/>
        <v>9225.5938629948869</v>
      </c>
      <c r="H20" s="19">
        <f t="shared" si="14"/>
        <v>774.40613700511312</v>
      </c>
      <c r="I20" s="1"/>
      <c r="J20" s="2">
        <f t="shared" si="9"/>
        <v>12</v>
      </c>
      <c r="L20" s="6">
        <f t="shared" si="10"/>
        <v>10000</v>
      </c>
      <c r="M20" s="15">
        <v>0</v>
      </c>
      <c r="N20" s="9">
        <f t="shared" si="3"/>
        <v>0</v>
      </c>
      <c r="O20" s="10">
        <f t="shared" si="15"/>
        <v>10000</v>
      </c>
      <c r="P20" s="6">
        <f t="shared" si="11"/>
        <v>9000.8467342903659</v>
      </c>
      <c r="Q20" s="19">
        <f t="shared" si="16"/>
        <v>999.15326570963407</v>
      </c>
    </row>
    <row r="21" spans="1:17" s="2" customFormat="1" x14ac:dyDescent="0.25">
      <c r="A21" s="2">
        <f t="shared" si="6"/>
        <v>13</v>
      </c>
      <c r="C21" s="6">
        <f t="shared" si="7"/>
        <v>10000</v>
      </c>
      <c r="D21" s="15">
        <v>0</v>
      </c>
      <c r="E21" s="9">
        <f t="shared" si="0"/>
        <v>0</v>
      </c>
      <c r="F21" s="10">
        <f t="shared" si="12"/>
        <v>10000</v>
      </c>
      <c r="G21" s="6">
        <f t="shared" si="13"/>
        <v>9267.8498016248359</v>
      </c>
      <c r="H21" s="19">
        <f t="shared" si="14"/>
        <v>732.15019837516411</v>
      </c>
      <c r="I21" s="1"/>
      <c r="J21" s="2">
        <f t="shared" si="9"/>
        <v>13</v>
      </c>
      <c r="L21" s="6">
        <f t="shared" si="10"/>
        <v>10000</v>
      </c>
      <c r="M21" s="15">
        <v>0</v>
      </c>
      <c r="N21" s="9">
        <f t="shared" si="3"/>
        <v>0</v>
      </c>
      <c r="O21" s="10">
        <f t="shared" si="15"/>
        <v>10000</v>
      </c>
      <c r="P21" s="6">
        <f t="shared" si="11"/>
        <v>9022.8535081646896</v>
      </c>
      <c r="Q21" s="19">
        <f t="shared" si="16"/>
        <v>977.14649183531037</v>
      </c>
    </row>
    <row r="22" spans="1:17" s="2" customFormat="1" x14ac:dyDescent="0.25">
      <c r="A22" s="2">
        <f t="shared" si="6"/>
        <v>14</v>
      </c>
      <c r="C22" s="6">
        <f t="shared" si="7"/>
        <v>10000</v>
      </c>
      <c r="D22" s="15">
        <v>0</v>
      </c>
      <c r="E22" s="9">
        <f t="shared" si="0"/>
        <v>0</v>
      </c>
      <c r="F22" s="10">
        <f t="shared" si="12"/>
        <v>10000</v>
      </c>
      <c r="G22" s="6">
        <f t="shared" si="13"/>
        <v>9310.5282996410842</v>
      </c>
      <c r="H22" s="19">
        <f t="shared" si="14"/>
        <v>689.47170035891577</v>
      </c>
      <c r="I22" s="1"/>
      <c r="J22" s="2">
        <f t="shared" si="9"/>
        <v>14</v>
      </c>
      <c r="L22" s="6">
        <f t="shared" si="10"/>
        <v>10000</v>
      </c>
      <c r="M22" s="15">
        <v>0</v>
      </c>
      <c r="N22" s="9">
        <f t="shared" si="3"/>
        <v>0</v>
      </c>
      <c r="O22" s="10">
        <f t="shared" si="15"/>
        <v>10000</v>
      </c>
      <c r="P22" s="6">
        <f t="shared" si="11"/>
        <v>9045.0363362300068</v>
      </c>
      <c r="Q22" s="19">
        <f t="shared" si="16"/>
        <v>954.96366376999322</v>
      </c>
    </row>
    <row r="23" spans="1:17" s="2" customFormat="1" x14ac:dyDescent="0.25">
      <c r="A23" s="2">
        <f t="shared" si="6"/>
        <v>15</v>
      </c>
      <c r="C23" s="6">
        <f t="shared" si="7"/>
        <v>10000</v>
      </c>
      <c r="D23" s="15">
        <v>0</v>
      </c>
      <c r="E23" s="9">
        <f t="shared" si="0"/>
        <v>0</v>
      </c>
      <c r="F23" s="10">
        <f t="shared" si="12"/>
        <v>10000</v>
      </c>
      <c r="G23" s="6">
        <f t="shared" si="13"/>
        <v>9353.6335826374943</v>
      </c>
      <c r="H23" s="19">
        <f t="shared" si="14"/>
        <v>646.36641736250567</v>
      </c>
      <c r="I23" s="1"/>
      <c r="J23" s="2">
        <f t="shared" si="9"/>
        <v>15</v>
      </c>
      <c r="L23" s="6">
        <f t="shared" si="10"/>
        <v>10000</v>
      </c>
      <c r="M23" s="15">
        <v>0</v>
      </c>
      <c r="N23" s="9">
        <f t="shared" si="3"/>
        <v>0</v>
      </c>
      <c r="O23" s="10">
        <f t="shared" si="15"/>
        <v>10000</v>
      </c>
      <c r="P23" s="6">
        <f t="shared" si="11"/>
        <v>9067.3966269198463</v>
      </c>
      <c r="Q23" s="19">
        <f t="shared" si="16"/>
        <v>932.60337308015369</v>
      </c>
    </row>
    <row r="24" spans="1:17" s="2" customFormat="1" x14ac:dyDescent="0.25">
      <c r="A24" s="2">
        <f t="shared" si="6"/>
        <v>16</v>
      </c>
      <c r="C24" s="6">
        <f t="shared" si="7"/>
        <v>10000</v>
      </c>
      <c r="D24" s="15">
        <v>0</v>
      </c>
      <c r="E24" s="9">
        <f t="shared" si="0"/>
        <v>0</v>
      </c>
      <c r="F24" s="10">
        <f t="shared" si="12"/>
        <v>10000</v>
      </c>
      <c r="G24" s="6">
        <f t="shared" si="13"/>
        <v>9397.1699184638692</v>
      </c>
      <c r="H24" s="19">
        <f t="shared" si="14"/>
        <v>602.83008153613082</v>
      </c>
      <c r="I24" s="1"/>
      <c r="J24" s="2">
        <f t="shared" si="9"/>
        <v>16</v>
      </c>
      <c r="L24" s="6">
        <f t="shared" si="10"/>
        <v>10000</v>
      </c>
      <c r="M24" s="15">
        <v>0</v>
      </c>
      <c r="N24" s="9">
        <f t="shared" si="3"/>
        <v>0</v>
      </c>
      <c r="O24" s="10">
        <f t="shared" si="15"/>
        <v>10000</v>
      </c>
      <c r="P24" s="6">
        <f t="shared" si="11"/>
        <v>9089.9357999352051</v>
      </c>
      <c r="Q24" s="19">
        <f t="shared" si="16"/>
        <v>910.06420006479493</v>
      </c>
    </row>
    <row r="25" spans="1:17" s="2" customFormat="1" x14ac:dyDescent="0.25">
      <c r="A25" s="2">
        <f t="shared" si="6"/>
        <v>17</v>
      </c>
      <c r="C25" s="6">
        <f t="shared" si="7"/>
        <v>10000</v>
      </c>
      <c r="D25" s="15">
        <v>0</v>
      </c>
      <c r="E25" s="9">
        <f t="shared" si="0"/>
        <v>0</v>
      </c>
      <c r="F25" s="10">
        <f t="shared" si="12"/>
        <v>10000</v>
      </c>
      <c r="G25" s="6">
        <f t="shared" si="13"/>
        <v>9441.1416176485072</v>
      </c>
      <c r="H25" s="19">
        <f t="shared" si="14"/>
        <v>558.85838235149276</v>
      </c>
      <c r="I25" s="1"/>
      <c r="J25" s="2">
        <f t="shared" si="9"/>
        <v>17</v>
      </c>
      <c r="L25" s="6">
        <f t="shared" si="10"/>
        <v>10000</v>
      </c>
      <c r="M25" s="15">
        <v>0</v>
      </c>
      <c r="N25" s="9">
        <f t="shared" si="3"/>
        <v>0</v>
      </c>
      <c r="O25" s="10">
        <f t="shared" si="15"/>
        <v>10000</v>
      </c>
      <c r="P25" s="6">
        <f t="shared" si="11"/>
        <v>9112.655286334686</v>
      </c>
      <c r="Q25" s="19">
        <f t="shared" si="16"/>
        <v>887.34471366531398</v>
      </c>
    </row>
    <row r="26" spans="1:17" s="2" customFormat="1" x14ac:dyDescent="0.25">
      <c r="A26" s="2">
        <f t="shared" si="6"/>
        <v>18</v>
      </c>
      <c r="C26" s="6">
        <f t="shared" si="7"/>
        <v>10000</v>
      </c>
      <c r="D26" s="15">
        <v>0</v>
      </c>
      <c r="E26" s="9">
        <f t="shared" si="0"/>
        <v>0</v>
      </c>
      <c r="F26" s="10">
        <f t="shared" si="12"/>
        <v>10000</v>
      </c>
      <c r="G26" s="6">
        <f t="shared" si="13"/>
        <v>9485.5530338249919</v>
      </c>
      <c r="H26" s="19">
        <f t="shared" si="14"/>
        <v>514.44696617500813</v>
      </c>
      <c r="I26" s="1"/>
      <c r="J26" s="2">
        <f t="shared" si="9"/>
        <v>18</v>
      </c>
      <c r="L26" s="6">
        <f t="shared" si="10"/>
        <v>10000</v>
      </c>
      <c r="M26" s="15">
        <v>0</v>
      </c>
      <c r="N26" s="9">
        <f t="shared" si="3"/>
        <v>0</v>
      </c>
      <c r="O26" s="10">
        <f t="shared" si="15"/>
        <v>10000</v>
      </c>
      <c r="P26" s="6">
        <f t="shared" si="11"/>
        <v>9135.5565286253641</v>
      </c>
      <c r="Q26" s="19">
        <f t="shared" si="16"/>
        <v>864.44347137463592</v>
      </c>
    </row>
    <row r="27" spans="1:17" s="2" customFormat="1" x14ac:dyDescent="0.25">
      <c r="A27" s="2">
        <f t="shared" si="6"/>
        <v>19</v>
      </c>
      <c r="C27" s="6">
        <f t="shared" si="7"/>
        <v>10000</v>
      </c>
      <c r="D27" s="15">
        <v>0</v>
      </c>
      <c r="E27" s="9">
        <f t="shared" si="0"/>
        <v>0</v>
      </c>
      <c r="F27" s="10">
        <f t="shared" si="12"/>
        <v>10000</v>
      </c>
      <c r="G27" s="6">
        <f t="shared" si="13"/>
        <v>9530.4085641632428</v>
      </c>
      <c r="H27" s="19">
        <f t="shared" si="14"/>
        <v>469.59143583675723</v>
      </c>
      <c r="I27" s="1"/>
      <c r="J27" s="2">
        <f t="shared" si="9"/>
        <v>19</v>
      </c>
      <c r="L27" s="6">
        <f t="shared" si="10"/>
        <v>10000</v>
      </c>
      <c r="M27" s="15">
        <v>0</v>
      </c>
      <c r="N27" s="9">
        <f t="shared" si="3"/>
        <v>0</v>
      </c>
      <c r="O27" s="10">
        <f t="shared" si="15"/>
        <v>10000</v>
      </c>
      <c r="P27" s="6">
        <f t="shared" si="11"/>
        <v>9158.6409808543667</v>
      </c>
      <c r="Q27" s="19">
        <f t="shared" si="16"/>
        <v>841.35901914563328</v>
      </c>
    </row>
    <row r="28" spans="1:17" s="2" customFormat="1" x14ac:dyDescent="0.25">
      <c r="A28" s="2">
        <f t="shared" si="6"/>
        <v>20</v>
      </c>
      <c r="C28" s="6">
        <f t="shared" si="7"/>
        <v>10000</v>
      </c>
      <c r="D28" s="15">
        <v>0</v>
      </c>
      <c r="E28" s="9">
        <f t="shared" si="0"/>
        <v>0</v>
      </c>
      <c r="F28" s="10">
        <f t="shared" si="12"/>
        <v>10000</v>
      </c>
      <c r="G28" s="6">
        <f t="shared" si="13"/>
        <v>9575.7126498048747</v>
      </c>
      <c r="H28" s="19">
        <f t="shared" si="14"/>
        <v>424.28735019512533</v>
      </c>
      <c r="I28" s="1"/>
      <c r="J28" s="2">
        <f t="shared" si="9"/>
        <v>20</v>
      </c>
      <c r="L28" s="6">
        <f t="shared" si="10"/>
        <v>10000</v>
      </c>
      <c r="M28" s="15">
        <v>0</v>
      </c>
      <c r="N28" s="9">
        <f t="shared" si="3"/>
        <v>0</v>
      </c>
      <c r="O28" s="10">
        <f t="shared" si="15"/>
        <v>10000</v>
      </c>
      <c r="P28" s="6">
        <f t="shared" si="11"/>
        <v>9181.9101087012023</v>
      </c>
      <c r="Q28" s="19">
        <f t="shared" si="16"/>
        <v>818.08989129879774</v>
      </c>
    </row>
    <row r="29" spans="1:17" s="2" customFormat="1" x14ac:dyDescent="0.25">
      <c r="A29" s="2">
        <f t="shared" si="6"/>
        <v>21</v>
      </c>
      <c r="C29" s="6">
        <f t="shared" si="7"/>
        <v>10000</v>
      </c>
      <c r="D29" s="15">
        <v>0</v>
      </c>
      <c r="E29" s="9">
        <f t="shared" si="0"/>
        <v>0</v>
      </c>
      <c r="F29" s="10">
        <f t="shared" si="12"/>
        <v>10000</v>
      </c>
      <c r="G29" s="6">
        <f t="shared" si="13"/>
        <v>9621.4697763029235</v>
      </c>
      <c r="H29" s="19">
        <f t="shared" si="14"/>
        <v>378.53022369707651</v>
      </c>
      <c r="I29" s="1"/>
      <c r="J29" s="2">
        <f t="shared" si="9"/>
        <v>21</v>
      </c>
      <c r="L29" s="6">
        <f t="shared" si="10"/>
        <v>10000</v>
      </c>
      <c r="M29" s="15">
        <v>0</v>
      </c>
      <c r="N29" s="9">
        <f t="shared" si="3"/>
        <v>0</v>
      </c>
      <c r="O29" s="10">
        <f t="shared" si="15"/>
        <v>10000</v>
      </c>
      <c r="P29" s="6">
        <f t="shared" si="11"/>
        <v>9205.3653895708121</v>
      </c>
      <c r="Q29" s="19">
        <f t="shared" si="16"/>
        <v>794.63461042918789</v>
      </c>
    </row>
    <row r="30" spans="1:17" s="2" customFormat="1" x14ac:dyDescent="0.25">
      <c r="A30" s="2">
        <f t="shared" si="6"/>
        <v>22</v>
      </c>
      <c r="C30" s="6">
        <f t="shared" si="7"/>
        <v>10000</v>
      </c>
      <c r="D30" s="15">
        <v>0</v>
      </c>
      <c r="E30" s="9">
        <f t="shared" ref="E30:E38" si="17">+(C30)*D30</f>
        <v>0</v>
      </c>
      <c r="F30" s="10">
        <f t="shared" ref="F30:F38" si="18">+(C30-E30)</f>
        <v>10000</v>
      </c>
      <c r="G30" s="6">
        <f t="shared" ref="G30:G38" si="19">+(G29+0.875*B30)*(1+$B$5)-50</f>
        <v>9667.6844740659526</v>
      </c>
      <c r="H30" s="19">
        <f t="shared" ref="H30:H38" si="20">+F30-G30</f>
        <v>332.3155259340474</v>
      </c>
      <c r="I30" s="1"/>
      <c r="J30" s="2">
        <f t="shared" si="9"/>
        <v>22</v>
      </c>
      <c r="L30" s="6">
        <f t="shared" si="10"/>
        <v>10000</v>
      </c>
      <c r="M30" s="15">
        <v>0</v>
      </c>
      <c r="N30" s="9">
        <f t="shared" ref="N30:N38" si="21">+(L30)*M30</f>
        <v>0</v>
      </c>
      <c r="O30" s="10">
        <f t="shared" ref="O30:O38" si="22">+(L30-N30)</f>
        <v>10000</v>
      </c>
      <c r="P30" s="6">
        <f t="shared" si="11"/>
        <v>9229.0083126873778</v>
      </c>
      <c r="Q30" s="19">
        <f t="shared" ref="Q30:Q38" si="23">+O30-P30</f>
        <v>770.99168731262216</v>
      </c>
    </row>
    <row r="31" spans="1:17" s="2" customFormat="1" x14ac:dyDescent="0.25">
      <c r="A31" s="2">
        <f t="shared" si="6"/>
        <v>23</v>
      </c>
      <c r="C31" s="6">
        <f t="shared" si="7"/>
        <v>10000</v>
      </c>
      <c r="D31" s="15">
        <v>0</v>
      </c>
      <c r="E31" s="9">
        <f t="shared" si="17"/>
        <v>0</v>
      </c>
      <c r="F31" s="10">
        <f t="shared" si="18"/>
        <v>10000</v>
      </c>
      <c r="G31" s="6">
        <f t="shared" si="19"/>
        <v>9714.361318806612</v>
      </c>
      <c r="H31" s="19">
        <f t="shared" si="20"/>
        <v>285.63868119338804</v>
      </c>
      <c r="I31" s="1"/>
      <c r="J31" s="2">
        <f t="shared" si="9"/>
        <v>23</v>
      </c>
      <c r="L31" s="6">
        <f t="shared" si="10"/>
        <v>10000</v>
      </c>
      <c r="M31" s="15">
        <v>0</v>
      </c>
      <c r="N31" s="9">
        <f t="shared" si="21"/>
        <v>0</v>
      </c>
      <c r="O31" s="10">
        <f t="shared" si="22"/>
        <v>10000</v>
      </c>
      <c r="P31" s="6">
        <f t="shared" si="11"/>
        <v>9252.8403791888777</v>
      </c>
      <c r="Q31" s="19">
        <f t="shared" si="23"/>
        <v>747.15962081112229</v>
      </c>
    </row>
    <row r="32" spans="1:17" s="2" customFormat="1" x14ac:dyDescent="0.25">
      <c r="A32" s="2">
        <f t="shared" si="6"/>
        <v>24</v>
      </c>
      <c r="C32" s="6">
        <f t="shared" si="7"/>
        <v>10000</v>
      </c>
      <c r="D32" s="15">
        <v>0</v>
      </c>
      <c r="E32" s="9">
        <f t="shared" si="17"/>
        <v>0</v>
      </c>
      <c r="F32" s="10">
        <f t="shared" si="18"/>
        <v>10000</v>
      </c>
      <c r="G32" s="6">
        <f t="shared" si="19"/>
        <v>9761.5049319946775</v>
      </c>
      <c r="H32" s="19">
        <f t="shared" si="20"/>
        <v>238.49506800532254</v>
      </c>
      <c r="I32" s="1"/>
      <c r="J32" s="2">
        <f t="shared" si="9"/>
        <v>24</v>
      </c>
      <c r="L32" s="6">
        <f t="shared" si="10"/>
        <v>10000</v>
      </c>
      <c r="M32" s="15">
        <v>0</v>
      </c>
      <c r="N32" s="9">
        <f t="shared" si="21"/>
        <v>0</v>
      </c>
      <c r="O32" s="10">
        <f t="shared" si="22"/>
        <v>10000</v>
      </c>
      <c r="P32" s="6">
        <f t="shared" si="11"/>
        <v>9276.863102222389</v>
      </c>
      <c r="Q32" s="19">
        <f t="shared" si="23"/>
        <v>723.13689777761101</v>
      </c>
    </row>
    <row r="33" spans="1:17" s="2" customFormat="1" x14ac:dyDescent="0.25">
      <c r="A33" s="2">
        <f t="shared" si="6"/>
        <v>25</v>
      </c>
      <c r="C33" s="6">
        <f t="shared" si="7"/>
        <v>10000</v>
      </c>
      <c r="D33" s="15">
        <v>0</v>
      </c>
      <c r="E33" s="9">
        <f t="shared" si="17"/>
        <v>0</v>
      </c>
      <c r="F33" s="10">
        <f t="shared" si="18"/>
        <v>10000</v>
      </c>
      <c r="G33" s="6">
        <f t="shared" si="19"/>
        <v>9809.119981314625</v>
      </c>
      <c r="H33" s="19">
        <f t="shared" si="20"/>
        <v>190.88001868537503</v>
      </c>
      <c r="I33" s="1"/>
      <c r="J33" s="2">
        <f t="shared" si="9"/>
        <v>25</v>
      </c>
      <c r="L33" s="6">
        <f t="shared" si="10"/>
        <v>10000</v>
      </c>
      <c r="M33" s="15">
        <v>0</v>
      </c>
      <c r="N33" s="9">
        <f t="shared" si="21"/>
        <v>0</v>
      </c>
      <c r="O33" s="10">
        <f t="shared" si="22"/>
        <v>10000</v>
      </c>
      <c r="P33" s="6">
        <f t="shared" si="11"/>
        <v>9301.0780070401688</v>
      </c>
      <c r="Q33" s="19">
        <f t="shared" si="23"/>
        <v>698.92199295983119</v>
      </c>
    </row>
    <row r="34" spans="1:17" s="2" customFormat="1" x14ac:dyDescent="0.25">
      <c r="A34" s="2">
        <f t="shared" si="6"/>
        <v>26</v>
      </c>
      <c r="C34" s="6">
        <f t="shared" si="7"/>
        <v>10000</v>
      </c>
      <c r="D34" s="15">
        <v>0</v>
      </c>
      <c r="E34" s="9">
        <f t="shared" si="17"/>
        <v>0</v>
      </c>
      <c r="F34" s="10">
        <f t="shared" si="18"/>
        <v>10000</v>
      </c>
      <c r="G34" s="6">
        <f t="shared" si="19"/>
        <v>9857.2111811277719</v>
      </c>
      <c r="H34" s="19">
        <f t="shared" si="20"/>
        <v>142.78881887222815</v>
      </c>
      <c r="I34" s="1"/>
      <c r="J34" s="2">
        <f t="shared" si="9"/>
        <v>26</v>
      </c>
      <c r="L34" s="6">
        <f t="shared" si="10"/>
        <v>10000</v>
      </c>
      <c r="M34" s="15">
        <v>0</v>
      </c>
      <c r="N34" s="9">
        <f t="shared" si="21"/>
        <v>0</v>
      </c>
      <c r="O34" s="10">
        <f t="shared" si="22"/>
        <v>10000</v>
      </c>
      <c r="P34" s="6">
        <f t="shared" si="11"/>
        <v>9325.4866310964899</v>
      </c>
      <c r="Q34" s="19">
        <f t="shared" si="23"/>
        <v>674.51336890351013</v>
      </c>
    </row>
    <row r="35" spans="1:17" s="2" customFormat="1" x14ac:dyDescent="0.25">
      <c r="A35" s="2">
        <f t="shared" si="6"/>
        <v>27</v>
      </c>
      <c r="C35" s="6">
        <f t="shared" si="7"/>
        <v>10000</v>
      </c>
      <c r="D35" s="15">
        <v>0</v>
      </c>
      <c r="E35" s="9">
        <f t="shared" si="17"/>
        <v>0</v>
      </c>
      <c r="F35" s="10">
        <f t="shared" si="18"/>
        <v>10000</v>
      </c>
      <c r="G35" s="6">
        <f t="shared" si="19"/>
        <v>9905.7832929390497</v>
      </c>
      <c r="H35" s="19">
        <f t="shared" si="20"/>
        <v>94.216707060950284</v>
      </c>
      <c r="I35" s="1"/>
      <c r="J35" s="2">
        <f t="shared" si="9"/>
        <v>27</v>
      </c>
      <c r="L35" s="6">
        <f t="shared" si="10"/>
        <v>10000</v>
      </c>
      <c r="M35" s="15">
        <v>0</v>
      </c>
      <c r="N35" s="9">
        <f t="shared" si="21"/>
        <v>0</v>
      </c>
      <c r="O35" s="10">
        <f t="shared" si="22"/>
        <v>10000</v>
      </c>
      <c r="P35" s="6">
        <f t="shared" si="11"/>
        <v>9350.090524145262</v>
      </c>
      <c r="Q35" s="19">
        <f t="shared" si="23"/>
        <v>649.90947585473805</v>
      </c>
    </row>
    <row r="36" spans="1:17" s="2" customFormat="1" x14ac:dyDescent="0.25">
      <c r="A36" s="2">
        <f t="shared" si="6"/>
        <v>28</v>
      </c>
      <c r="C36" s="6">
        <f t="shared" si="7"/>
        <v>10000</v>
      </c>
      <c r="D36" s="15">
        <v>0</v>
      </c>
      <c r="E36" s="9">
        <f t="shared" si="17"/>
        <v>0</v>
      </c>
      <c r="F36" s="10">
        <f t="shared" si="18"/>
        <v>10000</v>
      </c>
      <c r="G36" s="6">
        <f t="shared" si="19"/>
        <v>9954.8411258684409</v>
      </c>
      <c r="H36" s="19">
        <f t="shared" si="20"/>
        <v>45.15887413155906</v>
      </c>
      <c r="I36" s="1"/>
      <c r="J36" s="2">
        <f t="shared" si="9"/>
        <v>28</v>
      </c>
      <c r="L36" s="6">
        <f t="shared" si="10"/>
        <v>10000</v>
      </c>
      <c r="M36" s="15">
        <v>0</v>
      </c>
      <c r="N36" s="9">
        <f t="shared" si="21"/>
        <v>0</v>
      </c>
      <c r="O36" s="10">
        <f t="shared" si="22"/>
        <v>10000</v>
      </c>
      <c r="P36" s="6">
        <f t="shared" si="11"/>
        <v>9374.8912483384247</v>
      </c>
      <c r="Q36" s="19">
        <f t="shared" si="23"/>
        <v>625.1087516615753</v>
      </c>
    </row>
    <row r="37" spans="1:17" s="2" customFormat="1" x14ac:dyDescent="0.25">
      <c r="A37" s="2">
        <f t="shared" si="6"/>
        <v>29</v>
      </c>
      <c r="C37" s="6">
        <f t="shared" si="7"/>
        <v>10000</v>
      </c>
      <c r="D37" s="15">
        <v>0</v>
      </c>
      <c r="E37" s="9">
        <f t="shared" si="17"/>
        <v>0</v>
      </c>
      <c r="F37" s="10">
        <f t="shared" si="18"/>
        <v>10000</v>
      </c>
      <c r="G37" s="6">
        <f t="shared" si="19"/>
        <v>10004.389537127125</v>
      </c>
      <c r="H37" s="26">
        <f t="shared" si="20"/>
        <v>-4.3895371271246404</v>
      </c>
      <c r="I37" s="1"/>
      <c r="J37" s="2">
        <f t="shared" si="9"/>
        <v>29</v>
      </c>
      <c r="L37" s="6">
        <f t="shared" si="10"/>
        <v>10000</v>
      </c>
      <c r="M37" s="15">
        <v>0</v>
      </c>
      <c r="N37" s="9">
        <f t="shared" si="21"/>
        <v>0</v>
      </c>
      <c r="O37" s="10">
        <f t="shared" si="22"/>
        <v>10000</v>
      </c>
      <c r="P37" s="6">
        <f t="shared" si="11"/>
        <v>9399.8903783251317</v>
      </c>
      <c r="Q37" s="19">
        <f t="shared" si="23"/>
        <v>600.10962167486832</v>
      </c>
    </row>
    <row r="38" spans="1:17" s="2" customFormat="1" x14ac:dyDescent="0.25">
      <c r="A38" s="2">
        <f t="shared" si="6"/>
        <v>30</v>
      </c>
      <c r="C38" s="6">
        <f t="shared" si="7"/>
        <v>10000</v>
      </c>
      <c r="D38" s="15">
        <v>0</v>
      </c>
      <c r="E38" s="9">
        <f t="shared" si="17"/>
        <v>0</v>
      </c>
      <c r="F38" s="10">
        <f t="shared" si="18"/>
        <v>10000</v>
      </c>
      <c r="G38" s="6">
        <f t="shared" si="19"/>
        <v>10054.433432498396</v>
      </c>
      <c r="H38" s="26">
        <f t="shared" si="20"/>
        <v>-54.433432498395632</v>
      </c>
      <c r="I38" s="1"/>
      <c r="J38" s="2">
        <f t="shared" si="9"/>
        <v>30</v>
      </c>
      <c r="L38" s="6">
        <f t="shared" si="10"/>
        <v>10000</v>
      </c>
      <c r="M38" s="15">
        <v>0</v>
      </c>
      <c r="N38" s="9">
        <f t="shared" si="21"/>
        <v>0</v>
      </c>
      <c r="O38" s="10">
        <f t="shared" si="22"/>
        <v>10000</v>
      </c>
      <c r="P38" s="6">
        <f t="shared" si="11"/>
        <v>9425.0895013517329</v>
      </c>
      <c r="Q38" s="19">
        <f t="shared" si="23"/>
        <v>574.91049864826709</v>
      </c>
    </row>
    <row r="39" spans="1:17" x14ac:dyDescent="0.25">
      <c r="A39" s="2">
        <f t="shared" si="6"/>
        <v>31</v>
      </c>
      <c r="B39" s="2"/>
      <c r="C39" s="6">
        <f t="shared" si="7"/>
        <v>10000</v>
      </c>
      <c r="D39" s="15">
        <v>0</v>
      </c>
      <c r="E39" s="9">
        <f t="shared" ref="E39:E58" si="24">+(C39)*D39</f>
        <v>0</v>
      </c>
      <c r="F39" s="10">
        <f t="shared" ref="F39:F58" si="25">+(C39-E39)</f>
        <v>10000</v>
      </c>
      <c r="G39" s="6">
        <f t="shared" ref="G39:G58" si="26">+(G38+0.875*B39)*(1+$B$5)-50</f>
        <v>10104.97776682338</v>
      </c>
      <c r="H39" s="26">
        <f t="shared" ref="H39:H58" si="27">+F39-G39</f>
        <v>-104.97776682338008</v>
      </c>
      <c r="J39" s="2">
        <f t="shared" si="9"/>
        <v>31</v>
      </c>
      <c r="K39" s="2"/>
      <c r="L39" s="6">
        <f t="shared" si="10"/>
        <v>10000</v>
      </c>
      <c r="M39" s="15">
        <v>0</v>
      </c>
      <c r="N39" s="9">
        <f t="shared" ref="N39:N58" si="28">+(L39)*M39</f>
        <v>0</v>
      </c>
      <c r="O39" s="10">
        <f t="shared" ref="O39:O58" si="29">+(L39-N39)</f>
        <v>10000</v>
      </c>
      <c r="P39" s="6">
        <f t="shared" si="11"/>
        <v>9450.4902173625469</v>
      </c>
      <c r="Q39" s="19">
        <f t="shared" ref="Q39:Q58" si="30">+O39-P39</f>
        <v>549.5097826374531</v>
      </c>
    </row>
    <row r="40" spans="1:17" s="2" customFormat="1" x14ac:dyDescent="0.25">
      <c r="A40" s="2">
        <f t="shared" si="6"/>
        <v>32</v>
      </c>
      <c r="C40" s="6">
        <f t="shared" si="7"/>
        <v>10000</v>
      </c>
      <c r="D40" s="15">
        <v>0</v>
      </c>
      <c r="E40" s="9">
        <f t="shared" si="24"/>
        <v>0</v>
      </c>
      <c r="F40" s="10">
        <f t="shared" si="25"/>
        <v>10000</v>
      </c>
      <c r="G40" s="6">
        <f t="shared" si="26"/>
        <v>10156.027544491613</v>
      </c>
      <c r="H40" s="26">
        <f t="shared" si="27"/>
        <v>-156.0275444916133</v>
      </c>
      <c r="J40" s="2">
        <f t="shared" si="9"/>
        <v>32</v>
      </c>
      <c r="L40" s="6">
        <f t="shared" si="10"/>
        <v>10000</v>
      </c>
      <c r="M40" s="15">
        <v>0</v>
      </c>
      <c r="N40" s="9">
        <f t="shared" si="28"/>
        <v>0</v>
      </c>
      <c r="O40" s="10">
        <f t="shared" si="29"/>
        <v>10000</v>
      </c>
      <c r="P40" s="6">
        <f t="shared" si="11"/>
        <v>9476.0941391014476</v>
      </c>
      <c r="Q40" s="19">
        <f t="shared" si="30"/>
        <v>523.90586089855242</v>
      </c>
    </row>
    <row r="41" spans="1:17" x14ac:dyDescent="0.25">
      <c r="A41" s="2">
        <f t="shared" si="6"/>
        <v>33</v>
      </c>
      <c r="B41" s="2"/>
      <c r="C41" s="6">
        <f t="shared" si="7"/>
        <v>10000</v>
      </c>
      <c r="D41" s="15">
        <v>0</v>
      </c>
      <c r="E41" s="9">
        <f t="shared" si="24"/>
        <v>0</v>
      </c>
      <c r="F41" s="10">
        <f t="shared" si="25"/>
        <v>10000</v>
      </c>
      <c r="G41" s="6">
        <f t="shared" si="26"/>
        <v>10207.587819936529</v>
      </c>
      <c r="H41" s="26">
        <f t="shared" si="27"/>
        <v>-207.58781993652883</v>
      </c>
      <c r="J41" s="2">
        <f t="shared" si="9"/>
        <v>33</v>
      </c>
      <c r="K41" s="2"/>
      <c r="L41" s="6">
        <f t="shared" si="10"/>
        <v>10000</v>
      </c>
      <c r="M41" s="15">
        <v>0</v>
      </c>
      <c r="N41" s="9">
        <f t="shared" si="28"/>
        <v>0</v>
      </c>
      <c r="O41" s="10">
        <f t="shared" si="29"/>
        <v>10000</v>
      </c>
      <c r="P41" s="6">
        <f t="shared" si="11"/>
        <v>9501.9028922142588</v>
      </c>
      <c r="Q41" s="19">
        <f t="shared" si="30"/>
        <v>498.09710778574117</v>
      </c>
    </row>
    <row r="42" spans="1:17" x14ac:dyDescent="0.25">
      <c r="A42" s="2">
        <f t="shared" ref="A42:A58" si="31">+A41+1</f>
        <v>34</v>
      </c>
      <c r="B42" s="2"/>
      <c r="C42" s="6">
        <f t="shared" ref="C42:C58" si="32">+(C41)*(1+$B$4)</f>
        <v>10000</v>
      </c>
      <c r="D42" s="15">
        <v>0</v>
      </c>
      <c r="E42" s="9">
        <f t="shared" si="24"/>
        <v>0</v>
      </c>
      <c r="F42" s="10">
        <f t="shared" si="25"/>
        <v>10000</v>
      </c>
      <c r="G42" s="6">
        <f t="shared" si="26"/>
        <v>10259.663698135893</v>
      </c>
      <c r="H42" s="26">
        <f t="shared" si="27"/>
        <v>-259.66369813589336</v>
      </c>
      <c r="J42" s="2">
        <f t="shared" ref="J42:J58" si="33">+J41+1</f>
        <v>34</v>
      </c>
      <c r="K42" s="2"/>
      <c r="L42" s="6">
        <f t="shared" si="10"/>
        <v>10000</v>
      </c>
      <c r="M42" s="15">
        <v>0</v>
      </c>
      <c r="N42" s="9">
        <f t="shared" si="28"/>
        <v>0</v>
      </c>
      <c r="O42" s="10">
        <f t="shared" si="29"/>
        <v>10000</v>
      </c>
      <c r="P42" s="6">
        <f t="shared" si="11"/>
        <v>9527.918115351973</v>
      </c>
      <c r="Q42" s="19">
        <f t="shared" si="30"/>
        <v>472.08188464802697</v>
      </c>
    </row>
    <row r="43" spans="1:17" x14ac:dyDescent="0.25">
      <c r="A43" s="2">
        <f t="shared" si="31"/>
        <v>35</v>
      </c>
      <c r="B43" s="2"/>
      <c r="C43" s="6">
        <f t="shared" si="32"/>
        <v>10000</v>
      </c>
      <c r="D43" s="15">
        <v>0</v>
      </c>
      <c r="E43" s="9">
        <f t="shared" si="24"/>
        <v>0</v>
      </c>
      <c r="F43" s="10">
        <f t="shared" si="25"/>
        <v>10000</v>
      </c>
      <c r="G43" s="6">
        <f t="shared" si="26"/>
        <v>10312.260335117253</v>
      </c>
      <c r="H43" s="26">
        <f t="shared" si="27"/>
        <v>-312.26033511725291</v>
      </c>
      <c r="J43" s="2">
        <f t="shared" si="33"/>
        <v>35</v>
      </c>
      <c r="K43" s="2"/>
      <c r="L43" s="6">
        <f t="shared" si="10"/>
        <v>10000</v>
      </c>
      <c r="M43" s="15">
        <v>0</v>
      </c>
      <c r="N43" s="9">
        <f t="shared" si="28"/>
        <v>0</v>
      </c>
      <c r="O43" s="10">
        <f t="shared" si="29"/>
        <v>10000</v>
      </c>
      <c r="P43" s="6">
        <f t="shared" si="11"/>
        <v>9554.1414602747882</v>
      </c>
      <c r="Q43" s="19">
        <f t="shared" si="30"/>
        <v>445.85853972521181</v>
      </c>
    </row>
    <row r="44" spans="1:17" x14ac:dyDescent="0.25">
      <c r="A44" s="2">
        <f t="shared" si="31"/>
        <v>36</v>
      </c>
      <c r="B44" s="2"/>
      <c r="C44" s="6">
        <f t="shared" si="32"/>
        <v>10000</v>
      </c>
      <c r="D44" s="15">
        <v>0</v>
      </c>
      <c r="E44" s="9">
        <f t="shared" si="24"/>
        <v>0</v>
      </c>
      <c r="F44" s="10">
        <f t="shared" si="25"/>
        <v>10000</v>
      </c>
      <c r="G44" s="6">
        <f t="shared" si="26"/>
        <v>10365.382938468425</v>
      </c>
      <c r="H44" s="26">
        <f t="shared" si="27"/>
        <v>-365.38293846842498</v>
      </c>
      <c r="J44" s="2">
        <f t="shared" si="33"/>
        <v>36</v>
      </c>
      <c r="K44" s="2"/>
      <c r="L44" s="6">
        <f t="shared" si="10"/>
        <v>10000</v>
      </c>
      <c r="M44" s="15">
        <v>0</v>
      </c>
      <c r="N44" s="9">
        <f t="shared" si="28"/>
        <v>0</v>
      </c>
      <c r="O44" s="10">
        <f t="shared" si="29"/>
        <v>10000</v>
      </c>
      <c r="P44" s="6">
        <f t="shared" si="11"/>
        <v>9580.5745919569872</v>
      </c>
      <c r="Q44" s="19">
        <f t="shared" si="30"/>
        <v>419.42540804301279</v>
      </c>
    </row>
    <row r="45" spans="1:17" x14ac:dyDescent="0.25">
      <c r="A45" s="2">
        <f t="shared" si="31"/>
        <v>37</v>
      </c>
      <c r="B45" s="2"/>
      <c r="C45" s="6">
        <f t="shared" si="32"/>
        <v>10000</v>
      </c>
      <c r="D45" s="15">
        <v>0</v>
      </c>
      <c r="E45" s="9">
        <f t="shared" si="24"/>
        <v>0</v>
      </c>
      <c r="F45" s="10">
        <f t="shared" si="25"/>
        <v>10000</v>
      </c>
      <c r="G45" s="6">
        <f t="shared" si="26"/>
        <v>10419.036767853109</v>
      </c>
      <c r="H45" s="26">
        <f t="shared" si="27"/>
        <v>-419.03676785310927</v>
      </c>
      <c r="J45" s="2">
        <f t="shared" si="33"/>
        <v>37</v>
      </c>
      <c r="K45" s="2"/>
      <c r="L45" s="6">
        <f t="shared" si="10"/>
        <v>10000</v>
      </c>
      <c r="M45" s="15">
        <v>0</v>
      </c>
      <c r="N45" s="9">
        <f t="shared" si="28"/>
        <v>0</v>
      </c>
      <c r="O45" s="10">
        <f t="shared" si="29"/>
        <v>10000</v>
      </c>
      <c r="P45" s="6">
        <f t="shared" si="11"/>
        <v>9607.219188692643</v>
      </c>
      <c r="Q45" s="19">
        <f t="shared" si="30"/>
        <v>392.780811307357</v>
      </c>
    </row>
    <row r="46" spans="1:17" x14ac:dyDescent="0.25">
      <c r="A46" s="2">
        <f t="shared" si="31"/>
        <v>38</v>
      </c>
      <c r="B46" s="2"/>
      <c r="C46" s="6">
        <f t="shared" si="32"/>
        <v>10000</v>
      </c>
      <c r="D46" s="15">
        <v>0</v>
      </c>
      <c r="E46" s="9">
        <f t="shared" si="24"/>
        <v>0</v>
      </c>
      <c r="F46" s="10">
        <f t="shared" si="25"/>
        <v>10000</v>
      </c>
      <c r="G46" s="6">
        <f t="shared" si="26"/>
        <v>10473.227135531641</v>
      </c>
      <c r="H46" s="26">
        <f t="shared" si="27"/>
        <v>-473.22713553164067</v>
      </c>
      <c r="J46" s="2">
        <f t="shared" si="33"/>
        <v>38</v>
      </c>
      <c r="K46" s="2"/>
      <c r="L46" s="6">
        <f t="shared" si="10"/>
        <v>10000</v>
      </c>
      <c r="M46" s="15">
        <v>0</v>
      </c>
      <c r="N46" s="9">
        <f t="shared" si="28"/>
        <v>0</v>
      </c>
      <c r="O46" s="10">
        <f t="shared" si="29"/>
        <v>10000</v>
      </c>
      <c r="P46" s="6">
        <f t="shared" si="11"/>
        <v>9634.076942202184</v>
      </c>
      <c r="Q46" s="19">
        <f t="shared" si="30"/>
        <v>365.923057797816</v>
      </c>
    </row>
    <row r="47" spans="1:17" x14ac:dyDescent="0.25">
      <c r="A47" s="2">
        <f t="shared" si="31"/>
        <v>39</v>
      </c>
      <c r="B47" s="2"/>
      <c r="C47" s="6">
        <f t="shared" si="32"/>
        <v>10000</v>
      </c>
      <c r="D47" s="15">
        <v>0</v>
      </c>
      <c r="E47" s="9">
        <f t="shared" si="24"/>
        <v>0</v>
      </c>
      <c r="F47" s="10">
        <f t="shared" si="25"/>
        <v>10000</v>
      </c>
      <c r="G47" s="6">
        <f t="shared" si="26"/>
        <v>10527.959406886957</v>
      </c>
      <c r="H47" s="26">
        <f t="shared" si="27"/>
        <v>-527.95940688695737</v>
      </c>
      <c r="J47" s="2">
        <f t="shared" si="33"/>
        <v>39</v>
      </c>
      <c r="K47" s="2"/>
      <c r="L47" s="6">
        <f t="shared" si="10"/>
        <v>10000</v>
      </c>
      <c r="M47" s="15">
        <v>0</v>
      </c>
      <c r="N47" s="9">
        <f t="shared" si="28"/>
        <v>0</v>
      </c>
      <c r="O47" s="10">
        <f t="shared" si="29"/>
        <v>10000</v>
      </c>
      <c r="P47" s="6">
        <f t="shared" si="11"/>
        <v>9661.1495577398018</v>
      </c>
      <c r="Q47" s="19">
        <f t="shared" si="30"/>
        <v>338.85044226019818</v>
      </c>
    </row>
    <row r="48" spans="1:17" x14ac:dyDescent="0.25">
      <c r="A48" s="2">
        <f t="shared" si="31"/>
        <v>40</v>
      </c>
      <c r="B48" s="2"/>
      <c r="C48" s="6">
        <f t="shared" si="32"/>
        <v>10000</v>
      </c>
      <c r="D48" s="15">
        <v>0</v>
      </c>
      <c r="E48" s="9">
        <f t="shared" si="24"/>
        <v>0</v>
      </c>
      <c r="F48" s="10">
        <f t="shared" si="25"/>
        <v>10000</v>
      </c>
      <c r="G48" s="6">
        <f t="shared" si="26"/>
        <v>10583.239000955828</v>
      </c>
      <c r="H48" s="26">
        <f t="shared" si="27"/>
        <v>-583.23900095582758</v>
      </c>
      <c r="J48" s="2">
        <f t="shared" si="33"/>
        <v>40</v>
      </c>
      <c r="K48" s="2"/>
      <c r="L48" s="6">
        <f t="shared" si="10"/>
        <v>10000</v>
      </c>
      <c r="M48" s="15">
        <v>0</v>
      </c>
      <c r="N48" s="9">
        <f t="shared" si="28"/>
        <v>0</v>
      </c>
      <c r="O48" s="10">
        <f t="shared" si="29"/>
        <v>10000</v>
      </c>
      <c r="P48" s="6">
        <f t="shared" si="11"/>
        <v>9688.4387542017212</v>
      </c>
      <c r="Q48" s="19">
        <f t="shared" si="30"/>
        <v>311.56124579827883</v>
      </c>
    </row>
    <row r="49" spans="1:18" x14ac:dyDescent="0.25">
      <c r="A49" s="2">
        <f t="shared" si="31"/>
        <v>41</v>
      </c>
      <c r="B49" s="2"/>
      <c r="C49" s="6">
        <f t="shared" si="32"/>
        <v>10000</v>
      </c>
      <c r="D49" s="15">
        <v>0</v>
      </c>
      <c r="E49" s="9">
        <f t="shared" si="24"/>
        <v>0</v>
      </c>
      <c r="F49" s="10">
        <f t="shared" si="25"/>
        <v>10000</v>
      </c>
      <c r="G49" s="6">
        <f t="shared" si="26"/>
        <v>10639.071390965386</v>
      </c>
      <c r="H49" s="26">
        <f t="shared" si="27"/>
        <v>-639.07139096538594</v>
      </c>
      <c r="J49" s="2">
        <f t="shared" si="33"/>
        <v>41</v>
      </c>
      <c r="K49" s="2"/>
      <c r="L49" s="6">
        <f t="shared" si="10"/>
        <v>10000</v>
      </c>
      <c r="M49" s="15">
        <v>0</v>
      </c>
      <c r="N49" s="9">
        <f t="shared" si="28"/>
        <v>0</v>
      </c>
      <c r="O49" s="10">
        <f t="shared" si="29"/>
        <v>10000</v>
      </c>
      <c r="P49" s="6">
        <f t="shared" si="11"/>
        <v>9715.9462642353355</v>
      </c>
      <c r="Q49" s="19">
        <f t="shared" si="30"/>
        <v>284.05373576466445</v>
      </c>
    </row>
    <row r="50" spans="1:18" x14ac:dyDescent="0.25">
      <c r="A50" s="2">
        <f t="shared" si="31"/>
        <v>42</v>
      </c>
      <c r="B50" s="2"/>
      <c r="C50" s="6">
        <f t="shared" si="32"/>
        <v>10000</v>
      </c>
      <c r="D50" s="15">
        <v>0</v>
      </c>
      <c r="E50" s="9">
        <f t="shared" si="24"/>
        <v>0</v>
      </c>
      <c r="F50" s="10">
        <f t="shared" si="25"/>
        <v>10000</v>
      </c>
      <c r="G50" s="6">
        <f t="shared" si="26"/>
        <v>10695.46210487504</v>
      </c>
      <c r="H50" s="26">
        <f t="shared" si="27"/>
        <v>-695.46210487503959</v>
      </c>
      <c r="J50" s="2">
        <f t="shared" si="33"/>
        <v>42</v>
      </c>
      <c r="K50" s="2"/>
      <c r="L50" s="6">
        <f t="shared" si="10"/>
        <v>10000</v>
      </c>
      <c r="M50" s="15">
        <v>0</v>
      </c>
      <c r="N50" s="9">
        <f t="shared" si="28"/>
        <v>0</v>
      </c>
      <c r="O50" s="10">
        <f t="shared" si="29"/>
        <v>10000</v>
      </c>
      <c r="P50" s="6">
        <f t="shared" si="11"/>
        <v>9743.6738343492179</v>
      </c>
      <c r="Q50" s="19">
        <f t="shared" si="30"/>
        <v>256.32616565078206</v>
      </c>
    </row>
    <row r="51" spans="1:18" x14ac:dyDescent="0.25">
      <c r="A51" s="2">
        <f t="shared" si="31"/>
        <v>43</v>
      </c>
      <c r="B51" s="2"/>
      <c r="C51" s="6">
        <f t="shared" si="32"/>
        <v>10000</v>
      </c>
      <c r="D51" s="15">
        <v>0</v>
      </c>
      <c r="E51" s="9">
        <f t="shared" si="24"/>
        <v>0</v>
      </c>
      <c r="F51" s="10">
        <f t="shared" si="25"/>
        <v>10000</v>
      </c>
      <c r="G51" s="6">
        <f t="shared" si="26"/>
        <v>10752.416725923789</v>
      </c>
      <c r="H51" s="26">
        <f t="shared" si="27"/>
        <v>-752.41672592378927</v>
      </c>
      <c r="J51" s="2">
        <f t="shared" si="33"/>
        <v>43</v>
      </c>
      <c r="K51" s="2"/>
      <c r="L51" s="6">
        <f t="shared" si="10"/>
        <v>10000</v>
      </c>
      <c r="M51" s="15">
        <v>0</v>
      </c>
      <c r="N51" s="9">
        <f t="shared" si="28"/>
        <v>0</v>
      </c>
      <c r="O51" s="10">
        <f t="shared" si="29"/>
        <v>10000</v>
      </c>
      <c r="P51" s="6">
        <f t="shared" si="11"/>
        <v>9771.6232250240118</v>
      </c>
      <c r="Q51" s="19">
        <f t="shared" si="30"/>
        <v>228.37677497598816</v>
      </c>
    </row>
    <row r="52" spans="1:18" x14ac:dyDescent="0.25">
      <c r="A52" s="2">
        <f t="shared" si="31"/>
        <v>44</v>
      </c>
      <c r="B52" s="2"/>
      <c r="C52" s="6">
        <f t="shared" si="32"/>
        <v>10000</v>
      </c>
      <c r="D52" s="15">
        <v>0</v>
      </c>
      <c r="E52" s="9">
        <f t="shared" si="24"/>
        <v>0</v>
      </c>
      <c r="F52" s="10">
        <f t="shared" si="25"/>
        <v>10000</v>
      </c>
      <c r="G52" s="6">
        <f t="shared" si="26"/>
        <v>10809.940893183028</v>
      </c>
      <c r="H52" s="26">
        <f t="shared" si="27"/>
        <v>-809.94089318302758</v>
      </c>
      <c r="J52" s="2">
        <f t="shared" si="33"/>
        <v>44</v>
      </c>
      <c r="K52" s="2"/>
      <c r="L52" s="6">
        <f t="shared" si="10"/>
        <v>10000</v>
      </c>
      <c r="M52" s="15">
        <v>0</v>
      </c>
      <c r="N52" s="9">
        <f t="shared" si="28"/>
        <v>0</v>
      </c>
      <c r="O52" s="10">
        <f t="shared" si="29"/>
        <v>10000</v>
      </c>
      <c r="P52" s="6">
        <f t="shared" si="11"/>
        <v>9799.7962108242045</v>
      </c>
      <c r="Q52" s="19">
        <f t="shared" si="30"/>
        <v>200.20378917579546</v>
      </c>
    </row>
    <row r="53" spans="1:18" x14ac:dyDescent="0.25">
      <c r="A53" s="2">
        <f t="shared" si="31"/>
        <v>45</v>
      </c>
      <c r="B53" s="2"/>
      <c r="C53" s="6">
        <f t="shared" si="32"/>
        <v>10000</v>
      </c>
      <c r="D53" s="15">
        <v>0</v>
      </c>
      <c r="E53" s="9">
        <f t="shared" si="24"/>
        <v>0</v>
      </c>
      <c r="F53" s="10">
        <f t="shared" si="25"/>
        <v>10000</v>
      </c>
      <c r="G53" s="6">
        <f t="shared" si="26"/>
        <v>10868.040302114858</v>
      </c>
      <c r="H53" s="26">
        <f t="shared" si="27"/>
        <v>-868.0403021148577</v>
      </c>
      <c r="J53" s="2">
        <f t="shared" si="33"/>
        <v>45</v>
      </c>
      <c r="K53" s="2"/>
      <c r="L53" s="6">
        <f t="shared" si="10"/>
        <v>10000</v>
      </c>
      <c r="M53" s="15">
        <v>0</v>
      </c>
      <c r="N53" s="9">
        <f t="shared" si="28"/>
        <v>0</v>
      </c>
      <c r="O53" s="10">
        <f t="shared" si="29"/>
        <v>10000</v>
      </c>
      <c r="P53" s="6">
        <f t="shared" si="11"/>
        <v>9828.1945805107989</v>
      </c>
      <c r="Q53" s="19">
        <f t="shared" si="30"/>
        <v>171.80541948920109</v>
      </c>
    </row>
    <row r="54" spans="1:18" x14ac:dyDescent="0.25">
      <c r="A54" s="2">
        <f t="shared" si="31"/>
        <v>46</v>
      </c>
      <c r="B54" s="2"/>
      <c r="C54" s="6">
        <f t="shared" si="32"/>
        <v>10000</v>
      </c>
      <c r="D54" s="15">
        <v>0</v>
      </c>
      <c r="E54" s="9">
        <f t="shared" si="24"/>
        <v>0</v>
      </c>
      <c r="F54" s="10">
        <f t="shared" si="25"/>
        <v>10000</v>
      </c>
      <c r="G54" s="6">
        <f t="shared" si="26"/>
        <v>10926.720705136006</v>
      </c>
      <c r="H54" s="26">
        <f t="shared" si="27"/>
        <v>-926.72070513600556</v>
      </c>
      <c r="J54" s="2">
        <f t="shared" si="33"/>
        <v>46</v>
      </c>
      <c r="K54" s="2"/>
      <c r="L54" s="6">
        <f t="shared" si="10"/>
        <v>10000</v>
      </c>
      <c r="M54" s="15">
        <v>0</v>
      </c>
      <c r="N54" s="9">
        <f t="shared" si="28"/>
        <v>0</v>
      </c>
      <c r="O54" s="10">
        <f t="shared" si="29"/>
        <v>10000</v>
      </c>
      <c r="P54" s="6">
        <f t="shared" si="11"/>
        <v>9856.8201371548857</v>
      </c>
      <c r="Q54" s="19">
        <f t="shared" si="30"/>
        <v>143.17986284511426</v>
      </c>
    </row>
    <row r="55" spans="1:18" x14ac:dyDescent="0.25">
      <c r="A55" s="2">
        <f t="shared" si="31"/>
        <v>47</v>
      </c>
      <c r="B55" s="2"/>
      <c r="C55" s="6">
        <f t="shared" si="32"/>
        <v>10000</v>
      </c>
      <c r="D55" s="15">
        <v>0</v>
      </c>
      <c r="E55" s="9">
        <f t="shared" si="24"/>
        <v>0</v>
      </c>
      <c r="F55" s="10">
        <f t="shared" si="25"/>
        <v>10000</v>
      </c>
      <c r="G55" s="6">
        <f t="shared" si="26"/>
        <v>10985.987912187366</v>
      </c>
      <c r="H55" s="26">
        <f t="shared" si="27"/>
        <v>-985.98791218736551</v>
      </c>
      <c r="J55" s="2">
        <f t="shared" si="33"/>
        <v>47</v>
      </c>
      <c r="K55" s="2"/>
      <c r="L55" s="6">
        <f t="shared" si="10"/>
        <v>10000</v>
      </c>
      <c r="M55" s="15">
        <v>0</v>
      </c>
      <c r="N55" s="9">
        <f t="shared" si="28"/>
        <v>0</v>
      </c>
      <c r="O55" s="10">
        <f t="shared" si="29"/>
        <v>10000</v>
      </c>
      <c r="P55" s="6">
        <f t="shared" si="11"/>
        <v>9885.6746982521254</v>
      </c>
      <c r="Q55" s="19">
        <f t="shared" si="30"/>
        <v>114.32530174787462</v>
      </c>
    </row>
    <row r="56" spans="1:18" x14ac:dyDescent="0.25">
      <c r="A56" s="2">
        <f t="shared" si="31"/>
        <v>48</v>
      </c>
      <c r="B56" s="2"/>
      <c r="C56" s="6">
        <f t="shared" si="32"/>
        <v>10000</v>
      </c>
      <c r="D56" s="15">
        <v>0</v>
      </c>
      <c r="E56" s="9">
        <f t="shared" si="24"/>
        <v>0</v>
      </c>
      <c r="F56" s="10">
        <f t="shared" si="25"/>
        <v>10000</v>
      </c>
      <c r="G56" s="6">
        <f t="shared" si="26"/>
        <v>11045.847791309239</v>
      </c>
      <c r="H56" s="26">
        <f t="shared" si="27"/>
        <v>-1045.8477913092393</v>
      </c>
      <c r="J56" s="2">
        <f t="shared" si="33"/>
        <v>48</v>
      </c>
      <c r="K56" s="2"/>
      <c r="L56" s="6">
        <f t="shared" si="10"/>
        <v>10000</v>
      </c>
      <c r="M56" s="15">
        <v>0</v>
      </c>
      <c r="N56" s="9">
        <f t="shared" si="28"/>
        <v>0</v>
      </c>
      <c r="O56" s="10">
        <f t="shared" si="29"/>
        <v>10000</v>
      </c>
      <c r="P56" s="6">
        <f t="shared" si="11"/>
        <v>9914.7600958381427</v>
      </c>
      <c r="Q56" s="19">
        <f t="shared" si="30"/>
        <v>85.239904161857339</v>
      </c>
    </row>
    <row r="57" spans="1:18" x14ac:dyDescent="0.25">
      <c r="A57" s="2">
        <f t="shared" si="31"/>
        <v>49</v>
      </c>
      <c r="B57" s="2"/>
      <c r="C57" s="6">
        <f t="shared" si="32"/>
        <v>10000</v>
      </c>
      <c r="D57" s="15">
        <v>0</v>
      </c>
      <c r="E57" s="9">
        <f t="shared" si="24"/>
        <v>0</v>
      </c>
      <c r="F57" s="10">
        <f t="shared" si="25"/>
        <v>10000</v>
      </c>
      <c r="G57" s="6">
        <f t="shared" si="26"/>
        <v>11106.306269222332</v>
      </c>
      <c r="H57" s="26">
        <f t="shared" si="27"/>
        <v>-1106.306269222332</v>
      </c>
      <c r="J57" s="2">
        <f t="shared" si="33"/>
        <v>49</v>
      </c>
      <c r="K57" s="2"/>
      <c r="L57" s="6">
        <f t="shared" si="10"/>
        <v>10000</v>
      </c>
      <c r="M57" s="15">
        <v>0</v>
      </c>
      <c r="N57" s="9">
        <f t="shared" si="28"/>
        <v>0</v>
      </c>
      <c r="O57" s="10">
        <f t="shared" si="29"/>
        <v>10000</v>
      </c>
      <c r="P57" s="6">
        <f t="shared" si="11"/>
        <v>9944.0781766048476</v>
      </c>
      <c r="Q57" s="19">
        <f t="shared" si="30"/>
        <v>55.921823395152387</v>
      </c>
    </row>
    <row r="58" spans="1:18" x14ac:dyDescent="0.25">
      <c r="A58" s="2">
        <f t="shared" si="31"/>
        <v>50</v>
      </c>
      <c r="B58" s="2"/>
      <c r="C58" s="6">
        <f t="shared" si="32"/>
        <v>10000</v>
      </c>
      <c r="D58" s="15">
        <v>0</v>
      </c>
      <c r="E58" s="9">
        <f t="shared" si="24"/>
        <v>0</v>
      </c>
      <c r="F58" s="10">
        <f t="shared" si="25"/>
        <v>10000</v>
      </c>
      <c r="G58" s="6">
        <f t="shared" si="26"/>
        <v>11167.369331914555</v>
      </c>
      <c r="H58" s="26">
        <f t="shared" si="27"/>
        <v>-1167.369331914555</v>
      </c>
      <c r="J58" s="2">
        <f t="shared" si="33"/>
        <v>50</v>
      </c>
      <c r="K58" s="2"/>
      <c r="L58" s="6">
        <f t="shared" si="10"/>
        <v>10000</v>
      </c>
      <c r="M58" s="15">
        <v>0</v>
      </c>
      <c r="N58" s="9">
        <f t="shared" si="28"/>
        <v>0</v>
      </c>
      <c r="O58" s="10">
        <f t="shared" si="29"/>
        <v>10000</v>
      </c>
      <c r="P58" s="6">
        <f t="shared" si="11"/>
        <v>9973.6308020176857</v>
      </c>
      <c r="Q58" s="19">
        <f t="shared" si="30"/>
        <v>26.36919798231429</v>
      </c>
    </row>
    <row r="59" spans="1:18" x14ac:dyDescent="0.25">
      <c r="A59" s="2"/>
      <c r="B59" s="2"/>
      <c r="C59" s="6"/>
      <c r="D59" s="15"/>
      <c r="E59" s="9"/>
      <c r="F59" s="10"/>
      <c r="G59" s="6"/>
      <c r="H59" s="19"/>
    </row>
    <row r="60" spans="1:18" x14ac:dyDescent="0.25">
      <c r="A60" s="2"/>
      <c r="B60" s="2"/>
      <c r="C60" s="6"/>
      <c r="D60" s="15"/>
      <c r="E60" s="9"/>
      <c r="F60" s="10"/>
      <c r="G60" s="6"/>
      <c r="H60" s="19"/>
    </row>
    <row r="61" spans="1:18" x14ac:dyDescent="0.25">
      <c r="A61" s="16" t="s">
        <v>21</v>
      </c>
      <c r="B61" s="17"/>
      <c r="C61" s="17"/>
      <c r="D61" s="17"/>
      <c r="E61" s="17"/>
      <c r="F61" s="2"/>
      <c r="G61" s="3"/>
      <c r="I61" s="2"/>
      <c r="J61" s="2"/>
    </row>
    <row r="62" spans="1:18" x14ac:dyDescent="0.25">
      <c r="B62" s="3" t="s">
        <v>2</v>
      </c>
      <c r="C62" s="3" t="s">
        <v>10</v>
      </c>
      <c r="D62" s="3" t="s">
        <v>11</v>
      </c>
      <c r="E62" s="3" t="s">
        <v>13</v>
      </c>
      <c r="F62" s="3" t="s">
        <v>15</v>
      </c>
      <c r="G62" s="13" t="s">
        <v>5</v>
      </c>
      <c r="I62" s="3" t="s">
        <v>8</v>
      </c>
      <c r="J62" s="2"/>
      <c r="K62" s="3" t="s">
        <v>2</v>
      </c>
      <c r="L62" s="3" t="s">
        <v>10</v>
      </c>
      <c r="M62" s="3" t="s">
        <v>11</v>
      </c>
      <c r="N62" s="3" t="s">
        <v>13</v>
      </c>
      <c r="O62" s="3" t="s">
        <v>15</v>
      </c>
      <c r="P62" s="13" t="s">
        <v>5</v>
      </c>
      <c r="R62" s="3" t="s">
        <v>8</v>
      </c>
    </row>
    <row r="63" spans="1:18" x14ac:dyDescent="0.25">
      <c r="A63" s="4" t="s">
        <v>2</v>
      </c>
      <c r="B63" s="4" t="s">
        <v>0</v>
      </c>
      <c r="C63" s="4" t="s">
        <v>16</v>
      </c>
      <c r="D63" s="4" t="s">
        <v>12</v>
      </c>
      <c r="E63" s="4" t="s">
        <v>14</v>
      </c>
      <c r="F63" s="4" t="s">
        <v>3</v>
      </c>
      <c r="G63" s="14" t="s">
        <v>6</v>
      </c>
      <c r="H63" s="27" t="s">
        <v>1</v>
      </c>
      <c r="I63" s="4" t="s">
        <v>22</v>
      </c>
      <c r="J63" s="4" t="s">
        <v>2</v>
      </c>
      <c r="K63" s="4" t="s">
        <v>0</v>
      </c>
      <c r="L63" s="4" t="s">
        <v>16</v>
      </c>
      <c r="M63" s="4" t="s">
        <v>12</v>
      </c>
      <c r="N63" s="4" t="s">
        <v>14</v>
      </c>
      <c r="O63" s="4" t="s">
        <v>3</v>
      </c>
      <c r="P63" s="14" t="s">
        <v>6</v>
      </c>
      <c r="Q63" s="27" t="s">
        <v>1</v>
      </c>
      <c r="R63" s="4" t="s">
        <v>22</v>
      </c>
    </row>
    <row r="64" spans="1:18" x14ac:dyDescent="0.25">
      <c r="A64" s="2">
        <v>1</v>
      </c>
      <c r="B64" s="6">
        <v>10000</v>
      </c>
      <c r="C64" s="6">
        <f>+B64</f>
        <v>10000</v>
      </c>
      <c r="D64" s="15">
        <v>0.09</v>
      </c>
      <c r="E64" s="9">
        <f t="shared" ref="E64:E74" si="34">+(C64)*D64</f>
        <v>900</v>
      </c>
      <c r="F64" s="11">
        <f t="shared" ref="F64:F74" si="35">+C64-E64</f>
        <v>9100</v>
      </c>
      <c r="G64" s="6">
        <f t="shared" ref="G64:G74" si="36">+$C64*((1+$G$76)/(1+$G$76+0.01))^($A$74-$A64)</f>
        <v>9052.8695469298309</v>
      </c>
      <c r="H64" s="19">
        <f t="shared" ref="H64:H74" si="37">+F64-G64</f>
        <v>47.130453070169096</v>
      </c>
      <c r="I64" s="29">
        <f t="shared" ref="I64:I74" si="38">1-G64/C64</f>
        <v>9.4713045307016963E-2</v>
      </c>
      <c r="J64" s="2">
        <v>1</v>
      </c>
      <c r="K64" s="6">
        <v>10000</v>
      </c>
      <c r="L64" s="6">
        <f>+K64</f>
        <v>10000</v>
      </c>
      <c r="M64" s="15">
        <v>0.09</v>
      </c>
      <c r="N64" s="9">
        <f t="shared" ref="N64:N74" si="39">+(L64)*M64</f>
        <v>900</v>
      </c>
      <c r="O64" s="11">
        <f t="shared" ref="O64:O74" si="40">+L64-N64</f>
        <v>9100</v>
      </c>
      <c r="P64" s="6">
        <f t="shared" ref="P64:P73" si="41">+$L64*((1+$P$76)/(1+$P$76+0.01))^($A$74-$A64)</f>
        <v>9052.8695469298309</v>
      </c>
      <c r="Q64" s="19">
        <f t="shared" ref="Q64:Q74" si="42">+O64-P64</f>
        <v>47.130453070169096</v>
      </c>
      <c r="R64" s="29">
        <f t="shared" ref="R64:R74" si="43">1-P64/L64</f>
        <v>9.4713045307016963E-2</v>
      </c>
    </row>
    <row r="65" spans="1:18" x14ac:dyDescent="0.25">
      <c r="A65" s="2">
        <f t="shared" ref="A65:A74" si="44">+A64+1</f>
        <v>2</v>
      </c>
      <c r="B65" s="6"/>
      <c r="C65" s="6">
        <f t="shared" ref="C65:C74" si="45">+(C64)*(1+$G$76)</f>
        <v>10000</v>
      </c>
      <c r="D65" s="15">
        <v>0.08</v>
      </c>
      <c r="E65" s="9">
        <f t="shared" si="34"/>
        <v>800</v>
      </c>
      <c r="F65" s="11">
        <f t="shared" si="35"/>
        <v>9200</v>
      </c>
      <c r="G65" s="6">
        <f t="shared" si="36"/>
        <v>9143.3982423991292</v>
      </c>
      <c r="H65" s="19">
        <f t="shared" si="37"/>
        <v>56.601757600870769</v>
      </c>
      <c r="I65" s="29">
        <f t="shared" si="38"/>
        <v>8.5660175760087109E-2</v>
      </c>
      <c r="J65" s="2">
        <f t="shared" ref="J65:J74" si="46">+J64+1</f>
        <v>2</v>
      </c>
      <c r="K65" s="6"/>
      <c r="L65" s="6">
        <f>+(L64)*(1+$P$76)</f>
        <v>10000</v>
      </c>
      <c r="M65" s="15">
        <v>0.08</v>
      </c>
      <c r="N65" s="9">
        <f t="shared" si="39"/>
        <v>800</v>
      </c>
      <c r="O65" s="11">
        <f t="shared" si="40"/>
        <v>9200</v>
      </c>
      <c r="P65" s="6">
        <f t="shared" si="41"/>
        <v>9143.3982423991292</v>
      </c>
      <c r="Q65" s="19">
        <f t="shared" si="42"/>
        <v>56.601757600870769</v>
      </c>
      <c r="R65" s="29">
        <f t="shared" si="43"/>
        <v>8.5660175760087109E-2</v>
      </c>
    </row>
    <row r="66" spans="1:18" x14ac:dyDescent="0.25">
      <c r="A66" s="2">
        <f t="shared" si="44"/>
        <v>3</v>
      </c>
      <c r="B66" s="6"/>
      <c r="C66" s="6">
        <f t="shared" si="45"/>
        <v>10000</v>
      </c>
      <c r="D66" s="15">
        <v>7.0000000000000007E-2</v>
      </c>
      <c r="E66" s="9">
        <f t="shared" si="34"/>
        <v>700.00000000000011</v>
      </c>
      <c r="F66" s="11">
        <f t="shared" si="35"/>
        <v>9300</v>
      </c>
      <c r="G66" s="6">
        <f t="shared" si="36"/>
        <v>9234.8322248231216</v>
      </c>
      <c r="H66" s="19">
        <f t="shared" si="37"/>
        <v>65.167775176878422</v>
      </c>
      <c r="I66" s="29">
        <f t="shared" si="38"/>
        <v>7.6516777517687817E-2</v>
      </c>
      <c r="J66" s="2">
        <f t="shared" si="46"/>
        <v>3</v>
      </c>
      <c r="K66" s="6"/>
      <c r="L66" s="6">
        <f t="shared" ref="L66:L74" si="47">+(L65)*(1+$P$76)</f>
        <v>10000</v>
      </c>
      <c r="M66" s="15">
        <v>7.0000000000000007E-2</v>
      </c>
      <c r="N66" s="9">
        <f t="shared" si="39"/>
        <v>700.00000000000011</v>
      </c>
      <c r="O66" s="11">
        <f t="shared" si="40"/>
        <v>9300</v>
      </c>
      <c r="P66" s="6">
        <f t="shared" si="41"/>
        <v>9234.8322248231216</v>
      </c>
      <c r="Q66" s="19">
        <f t="shared" si="42"/>
        <v>65.167775176878422</v>
      </c>
      <c r="R66" s="29">
        <f t="shared" si="43"/>
        <v>7.6516777517687817E-2</v>
      </c>
    </row>
    <row r="67" spans="1:18" x14ac:dyDescent="0.25">
      <c r="A67" s="2">
        <f t="shared" si="44"/>
        <v>4</v>
      </c>
      <c r="B67" s="6"/>
      <c r="C67" s="6">
        <f t="shared" si="45"/>
        <v>10000</v>
      </c>
      <c r="D67" s="15">
        <v>0.06</v>
      </c>
      <c r="E67" s="9">
        <f t="shared" si="34"/>
        <v>600</v>
      </c>
      <c r="F67" s="11">
        <f t="shared" si="35"/>
        <v>9400</v>
      </c>
      <c r="G67" s="6">
        <f t="shared" si="36"/>
        <v>9327.1805470713534</v>
      </c>
      <c r="H67" s="19">
        <f t="shared" si="37"/>
        <v>72.819452928646569</v>
      </c>
      <c r="I67" s="29">
        <f t="shared" si="38"/>
        <v>6.7281945292864687E-2</v>
      </c>
      <c r="J67" s="2">
        <f t="shared" si="46"/>
        <v>4</v>
      </c>
      <c r="K67" s="6"/>
      <c r="L67" s="6">
        <f t="shared" si="47"/>
        <v>10000</v>
      </c>
      <c r="M67" s="15">
        <v>0.06</v>
      </c>
      <c r="N67" s="9">
        <f t="shared" si="39"/>
        <v>600</v>
      </c>
      <c r="O67" s="11">
        <f t="shared" si="40"/>
        <v>9400</v>
      </c>
      <c r="P67" s="6">
        <f t="shared" si="41"/>
        <v>9327.1805470713534</v>
      </c>
      <c r="Q67" s="19">
        <f t="shared" si="42"/>
        <v>72.819452928646569</v>
      </c>
      <c r="R67" s="29">
        <f t="shared" si="43"/>
        <v>6.7281945292864687E-2</v>
      </c>
    </row>
    <row r="68" spans="1:18" x14ac:dyDescent="0.25">
      <c r="A68" s="2">
        <f t="shared" si="44"/>
        <v>5</v>
      </c>
      <c r="B68" s="6"/>
      <c r="C68" s="6">
        <f t="shared" si="45"/>
        <v>10000</v>
      </c>
      <c r="D68" s="15">
        <v>0.05</v>
      </c>
      <c r="E68" s="9">
        <f t="shared" si="34"/>
        <v>500</v>
      </c>
      <c r="F68" s="11">
        <f t="shared" si="35"/>
        <v>9500</v>
      </c>
      <c r="G68" s="6">
        <f t="shared" si="36"/>
        <v>9420.4523525420664</v>
      </c>
      <c r="H68" s="19">
        <f t="shared" si="37"/>
        <v>79.547647457933635</v>
      </c>
      <c r="I68" s="29">
        <f t="shared" si="38"/>
        <v>5.7954764745793419E-2</v>
      </c>
      <c r="J68" s="2">
        <f t="shared" si="46"/>
        <v>5</v>
      </c>
      <c r="K68" s="6"/>
      <c r="L68" s="6">
        <f t="shared" si="47"/>
        <v>10000</v>
      </c>
      <c r="M68" s="15">
        <v>0.05</v>
      </c>
      <c r="N68" s="9">
        <f t="shared" si="39"/>
        <v>500</v>
      </c>
      <c r="O68" s="11">
        <f t="shared" si="40"/>
        <v>9500</v>
      </c>
      <c r="P68" s="6">
        <f t="shared" si="41"/>
        <v>9420.4523525420664</v>
      </c>
      <c r="Q68" s="19">
        <f t="shared" si="42"/>
        <v>79.547647457933635</v>
      </c>
      <c r="R68" s="29">
        <f t="shared" si="43"/>
        <v>5.7954764745793419E-2</v>
      </c>
    </row>
    <row r="69" spans="1:18" x14ac:dyDescent="0.25">
      <c r="A69" s="2">
        <f t="shared" si="44"/>
        <v>6</v>
      </c>
      <c r="B69" s="6"/>
      <c r="C69" s="6">
        <f t="shared" si="45"/>
        <v>10000</v>
      </c>
      <c r="D69" s="15">
        <v>0.04</v>
      </c>
      <c r="E69" s="9">
        <f t="shared" si="34"/>
        <v>400</v>
      </c>
      <c r="F69" s="11">
        <f t="shared" si="35"/>
        <v>9600</v>
      </c>
      <c r="G69" s="6">
        <f t="shared" si="36"/>
        <v>9514.6568760674872</v>
      </c>
      <c r="H69" s="19">
        <f t="shared" si="37"/>
        <v>85.343123932512754</v>
      </c>
      <c r="I69" s="29">
        <f t="shared" si="38"/>
        <v>4.8534312393251233E-2</v>
      </c>
      <c r="J69" s="2">
        <f t="shared" si="46"/>
        <v>6</v>
      </c>
      <c r="K69" s="6"/>
      <c r="L69" s="6">
        <f t="shared" si="47"/>
        <v>10000</v>
      </c>
      <c r="M69" s="15">
        <v>0.04</v>
      </c>
      <c r="N69" s="9">
        <f t="shared" si="39"/>
        <v>400</v>
      </c>
      <c r="O69" s="11">
        <f t="shared" si="40"/>
        <v>9600</v>
      </c>
      <c r="P69" s="6">
        <f t="shared" si="41"/>
        <v>9514.6568760674872</v>
      </c>
      <c r="Q69" s="19">
        <f t="shared" si="42"/>
        <v>85.343123932512754</v>
      </c>
      <c r="R69" s="29">
        <f t="shared" si="43"/>
        <v>4.8534312393251233E-2</v>
      </c>
    </row>
    <row r="70" spans="1:18" x14ac:dyDescent="0.25">
      <c r="A70" s="2">
        <f t="shared" si="44"/>
        <v>7</v>
      </c>
      <c r="B70" s="6"/>
      <c r="C70" s="6">
        <f t="shared" si="45"/>
        <v>10000</v>
      </c>
      <c r="D70" s="15">
        <v>0.03</v>
      </c>
      <c r="E70" s="9">
        <f t="shared" si="34"/>
        <v>300</v>
      </c>
      <c r="F70" s="11">
        <f t="shared" si="35"/>
        <v>9700</v>
      </c>
      <c r="G70" s="6">
        <f t="shared" si="36"/>
        <v>9609.8034448281614</v>
      </c>
      <c r="H70" s="19">
        <f t="shared" si="37"/>
        <v>90.196555171838554</v>
      </c>
      <c r="I70" s="29">
        <f t="shared" si="38"/>
        <v>3.9019655517183893E-2</v>
      </c>
      <c r="J70" s="2">
        <f t="shared" si="46"/>
        <v>7</v>
      </c>
      <c r="K70" s="6"/>
      <c r="L70" s="6">
        <f t="shared" si="47"/>
        <v>10000</v>
      </c>
      <c r="M70" s="15">
        <v>0.03</v>
      </c>
      <c r="N70" s="9">
        <f t="shared" si="39"/>
        <v>300</v>
      </c>
      <c r="O70" s="11">
        <f t="shared" si="40"/>
        <v>9700</v>
      </c>
      <c r="P70" s="6">
        <f t="shared" si="41"/>
        <v>9609.8034448281614</v>
      </c>
      <c r="Q70" s="19">
        <f t="shared" si="42"/>
        <v>90.196555171838554</v>
      </c>
      <c r="R70" s="29">
        <f t="shared" si="43"/>
        <v>3.9019655517183893E-2</v>
      </c>
    </row>
    <row r="71" spans="1:18" x14ac:dyDescent="0.25">
      <c r="A71" s="2">
        <f t="shared" si="44"/>
        <v>8</v>
      </c>
      <c r="B71" s="6"/>
      <c r="C71" s="6">
        <f t="shared" si="45"/>
        <v>10000</v>
      </c>
      <c r="D71" s="15">
        <v>0.02</v>
      </c>
      <c r="E71" s="9">
        <f t="shared" si="34"/>
        <v>200</v>
      </c>
      <c r="F71" s="11">
        <f t="shared" si="35"/>
        <v>9800</v>
      </c>
      <c r="G71" s="6">
        <f t="shared" si="36"/>
        <v>9705.9014792764447</v>
      </c>
      <c r="H71" s="19">
        <f t="shared" si="37"/>
        <v>94.098520723555339</v>
      </c>
      <c r="I71" s="29">
        <f t="shared" si="38"/>
        <v>2.940985207235558E-2</v>
      </c>
      <c r="J71" s="2">
        <f t="shared" si="46"/>
        <v>8</v>
      </c>
      <c r="K71" s="6"/>
      <c r="L71" s="6">
        <f t="shared" si="47"/>
        <v>10000</v>
      </c>
      <c r="M71" s="15">
        <v>0.02</v>
      </c>
      <c r="N71" s="9">
        <f t="shared" si="39"/>
        <v>200</v>
      </c>
      <c r="O71" s="11">
        <f t="shared" si="40"/>
        <v>9800</v>
      </c>
      <c r="P71" s="6">
        <f t="shared" si="41"/>
        <v>9705.9014792764447</v>
      </c>
      <c r="Q71" s="19">
        <f t="shared" si="42"/>
        <v>94.098520723555339</v>
      </c>
      <c r="R71" s="29">
        <f t="shared" si="43"/>
        <v>2.940985207235558E-2</v>
      </c>
    </row>
    <row r="72" spans="1:18" x14ac:dyDescent="0.25">
      <c r="A72" s="2">
        <f t="shared" si="44"/>
        <v>9</v>
      </c>
      <c r="B72" s="6"/>
      <c r="C72" s="6">
        <f t="shared" si="45"/>
        <v>10000</v>
      </c>
      <c r="D72" s="15">
        <v>0.01</v>
      </c>
      <c r="E72" s="9">
        <f t="shared" si="34"/>
        <v>100</v>
      </c>
      <c r="F72" s="11">
        <f t="shared" si="35"/>
        <v>9900</v>
      </c>
      <c r="G72" s="6">
        <f t="shared" si="36"/>
        <v>9802.9604940692079</v>
      </c>
      <c r="H72" s="19">
        <f t="shared" si="37"/>
        <v>97.039505930792075</v>
      </c>
      <c r="I72" s="29">
        <f t="shared" si="38"/>
        <v>1.9703950593079167E-2</v>
      </c>
      <c r="J72" s="2">
        <f t="shared" si="46"/>
        <v>9</v>
      </c>
      <c r="K72" s="6"/>
      <c r="L72" s="6">
        <f t="shared" si="47"/>
        <v>10000</v>
      </c>
      <c r="M72" s="15">
        <v>0.01</v>
      </c>
      <c r="N72" s="9">
        <f t="shared" si="39"/>
        <v>100</v>
      </c>
      <c r="O72" s="11">
        <f t="shared" si="40"/>
        <v>9900</v>
      </c>
      <c r="P72" s="6">
        <f t="shared" si="41"/>
        <v>9802.9604940692079</v>
      </c>
      <c r="Q72" s="19">
        <f t="shared" si="42"/>
        <v>97.039505930792075</v>
      </c>
      <c r="R72" s="29">
        <f t="shared" si="43"/>
        <v>1.9703950593079167E-2</v>
      </c>
    </row>
    <row r="73" spans="1:18" x14ac:dyDescent="0.25">
      <c r="A73" s="2">
        <f t="shared" si="44"/>
        <v>10</v>
      </c>
      <c r="B73" s="6"/>
      <c r="C73" s="6">
        <f t="shared" si="45"/>
        <v>10000</v>
      </c>
      <c r="D73" s="15">
        <v>5.0000000000000001E-3</v>
      </c>
      <c r="E73" s="9">
        <f t="shared" si="34"/>
        <v>50</v>
      </c>
      <c r="F73" s="11">
        <f t="shared" si="35"/>
        <v>9950</v>
      </c>
      <c r="G73" s="6">
        <f t="shared" si="36"/>
        <v>9900.9900990099013</v>
      </c>
      <c r="H73" s="19">
        <f t="shared" si="37"/>
        <v>49.009900990098686</v>
      </c>
      <c r="I73" s="29">
        <f t="shared" si="38"/>
        <v>9.9009900990099098E-3</v>
      </c>
      <c r="J73" s="2">
        <f t="shared" si="46"/>
        <v>10</v>
      </c>
      <c r="K73" s="6"/>
      <c r="L73" s="6">
        <f t="shared" si="47"/>
        <v>10000</v>
      </c>
      <c r="M73" s="15">
        <v>5.0000000000000001E-3</v>
      </c>
      <c r="N73" s="9">
        <f t="shared" si="39"/>
        <v>50</v>
      </c>
      <c r="O73" s="11">
        <f t="shared" si="40"/>
        <v>9950</v>
      </c>
      <c r="P73" s="6">
        <f t="shared" si="41"/>
        <v>9900.9900990099013</v>
      </c>
      <c r="Q73" s="19">
        <f t="shared" si="42"/>
        <v>49.009900990098686</v>
      </c>
      <c r="R73" s="29">
        <f t="shared" si="43"/>
        <v>9.9009900990099098E-3</v>
      </c>
    </row>
    <row r="74" spans="1:18" x14ac:dyDescent="0.25">
      <c r="A74" s="2">
        <f t="shared" si="44"/>
        <v>11</v>
      </c>
      <c r="B74" s="6"/>
      <c r="C74" s="6">
        <f t="shared" si="45"/>
        <v>10000</v>
      </c>
      <c r="D74" s="15">
        <v>0</v>
      </c>
      <c r="E74" s="9">
        <f t="shared" si="34"/>
        <v>0</v>
      </c>
      <c r="F74" s="11">
        <f t="shared" si="35"/>
        <v>10000</v>
      </c>
      <c r="G74" s="6">
        <f t="shared" si="36"/>
        <v>10000</v>
      </c>
      <c r="H74" s="19">
        <f t="shared" si="37"/>
        <v>0</v>
      </c>
      <c r="I74" s="29">
        <f t="shared" si="38"/>
        <v>0</v>
      </c>
      <c r="J74" s="2">
        <f t="shared" si="46"/>
        <v>11</v>
      </c>
      <c r="K74" s="6"/>
      <c r="L74" s="6">
        <f t="shared" si="47"/>
        <v>10000</v>
      </c>
      <c r="M74" s="15">
        <v>0</v>
      </c>
      <c r="N74" s="9">
        <f t="shared" si="39"/>
        <v>0</v>
      </c>
      <c r="O74" s="11">
        <f t="shared" si="40"/>
        <v>10000</v>
      </c>
      <c r="P74" s="6">
        <f>+$L74*((1+$P$76)/(1+$P$76+0.01))^($A$74-$A74)</f>
        <v>10000</v>
      </c>
      <c r="Q74" s="19">
        <f t="shared" si="42"/>
        <v>0</v>
      </c>
      <c r="R74" s="7">
        <f t="shared" si="43"/>
        <v>0</v>
      </c>
    </row>
    <row r="75" spans="1:18" x14ac:dyDescent="0.25">
      <c r="J75" s="2"/>
      <c r="K75" s="2"/>
      <c r="L75" s="2"/>
      <c r="M75" s="2"/>
      <c r="N75" s="2"/>
      <c r="O75" s="2"/>
      <c r="P75" s="2"/>
      <c r="R75" s="2"/>
    </row>
    <row r="76" spans="1:18" x14ac:dyDescent="0.25">
      <c r="G76" s="8">
        <f>+(MAX(G18, F18, C18)/B9)^0.1-1</f>
        <v>0</v>
      </c>
      <c r="H76" s="23" t="s">
        <v>7</v>
      </c>
      <c r="J76" s="2"/>
      <c r="K76" s="2"/>
      <c r="L76" s="2"/>
      <c r="M76" s="2"/>
      <c r="N76" s="2"/>
      <c r="O76" s="2"/>
      <c r="P76" s="8">
        <f>+(MAX(P18, O18, L18)/K9)^0.1-1</f>
        <v>0</v>
      </c>
      <c r="Q76" s="23" t="s">
        <v>7</v>
      </c>
      <c r="R76" s="2"/>
    </row>
    <row r="78" spans="1:18" x14ac:dyDescent="0.25">
      <c r="A78" s="22" t="s">
        <v>24</v>
      </c>
    </row>
  </sheetData>
  <conditionalFormatting sqref="Q9:Q58">
    <cfRule type="cellIs" dxfId="0" priority="2" operator="lessThan">
      <formula>0</formula>
    </cfRule>
    <cfRule type="cellIs" dxfId="1" priority="1" operator="lessThan">
      <formula>0</formula>
    </cfRule>
  </conditionalFormatting>
  <pageMargins left="0.7" right="0.7" top="0.75" bottom="0.75" header="0.3" footer="0.3"/>
  <pageSetup orientation="portrait" horizont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H32" sqref="H32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NF Demos</vt:lpstr>
      <vt:lpstr>Sheet2</vt:lpstr>
      <vt:lpstr>Sheet3</vt:lpstr>
    </vt:vector>
  </TitlesOfParts>
  <Company>NAIC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Campbell, Katie</dc:creator>
  <cp:lastModifiedBy>Mazyck, Reggie</cp:lastModifiedBy>
  <dcterms:created xsi:type="dcterms:W3CDTF">2015-10-02T17:14:05Z</dcterms:created>
  <dcterms:modified xsi:type="dcterms:W3CDTF">2020-08-24T18:41:14Z</dcterms:modified>
</cp:coreProperties>
</file>