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0890" tabRatio="846"/>
  </bookViews>
  <sheets>
    <sheet name="Table of Contents" sheetId="18" r:id="rId1"/>
    <sheet name="Current Spreads" sheetId="2" r:id="rId2"/>
    <sheet name="Long-Term Spreads" sheetId="1" r:id="rId3"/>
    <sheet name="Swap Spreads" sheetId="4" r:id="rId4"/>
    <sheet name="Treasury Yields" sheetId="5" r:id="rId5"/>
    <sheet name="Treasury Yields by Qtr" sheetId="11" r:id="rId6"/>
    <sheet name="Current Spreads by Qtr" sheetId="13" r:id="rId7"/>
    <sheet name="Long Term Spreads by Qtr" sheetId="14" r:id="rId8"/>
    <sheet name="Swap Spreads by Qtr" sheetId="20" r:id="rId9"/>
    <sheet name="Current Yields by Qtr" sheetId="7" r:id="rId10"/>
    <sheet name="Long Term Yields by Qtr" sheetId="8" r:id="rId11"/>
    <sheet name="Graphs Treasury Yields" sheetId="17" r:id="rId12"/>
    <sheet name="Graphs Current Yields" sheetId="15" r:id="rId13"/>
    <sheet name="Graphs Long Term Yields" sheetId="16" r:id="rId14"/>
  </sheets>
  <externalReferences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AP286" i="8" l="1"/>
  <c r="AQ286" i="8"/>
  <c r="D280" i="7" l="1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BG287" i="8"/>
  <c r="BD287" i="8"/>
  <c r="BB287" i="8"/>
  <c r="AZ287" i="8"/>
  <c r="AY287" i="8"/>
  <c r="BG286" i="8"/>
  <c r="BF286" i="8"/>
  <c r="BE286" i="8"/>
  <c r="BD286" i="8"/>
  <c r="BC286" i="8"/>
  <c r="BB286" i="8"/>
  <c r="BA286" i="8"/>
  <c r="AZ286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BG315" i="7"/>
  <c r="BF315" i="7"/>
  <c r="BE315" i="7"/>
  <c r="BD315" i="7"/>
  <c r="BC315" i="7"/>
  <c r="BB315" i="7"/>
  <c r="BA315" i="7"/>
  <c r="BG314" i="7"/>
  <c r="BF314" i="7"/>
  <c r="BE314" i="7"/>
  <c r="BD314" i="7"/>
  <c r="BC314" i="7"/>
  <c r="BB314" i="7"/>
  <c r="BA314" i="7"/>
  <c r="BG313" i="7"/>
  <c r="BF313" i="7"/>
  <c r="BE313" i="7"/>
  <c r="BD313" i="7"/>
  <c r="BC313" i="7"/>
  <c r="BB313" i="7"/>
  <c r="BA313" i="7"/>
  <c r="BG312" i="7"/>
  <c r="BF312" i="7"/>
  <c r="BE312" i="7"/>
  <c r="BD312" i="7"/>
  <c r="BC312" i="7"/>
  <c r="BB312" i="7"/>
  <c r="BA312" i="7"/>
  <c r="BG311" i="7"/>
  <c r="BF311" i="7"/>
  <c r="BE311" i="7"/>
  <c r="BD311" i="7"/>
  <c r="BC311" i="7"/>
  <c r="BB311" i="7"/>
  <c r="BA311" i="7"/>
  <c r="BG310" i="7"/>
  <c r="BF310" i="7"/>
  <c r="BE310" i="7"/>
  <c r="BD310" i="7"/>
  <c r="BC310" i="7"/>
  <c r="BB310" i="7"/>
  <c r="BA310" i="7"/>
  <c r="BG309" i="7"/>
  <c r="BF309" i="7"/>
  <c r="BE309" i="7"/>
  <c r="BD309" i="7"/>
  <c r="BC309" i="7"/>
  <c r="BB309" i="7"/>
  <c r="BA309" i="7"/>
  <c r="BG308" i="7"/>
  <c r="BF308" i="7"/>
  <c r="BE308" i="7"/>
  <c r="BD308" i="7"/>
  <c r="BC308" i="7"/>
  <c r="BB308" i="7"/>
  <c r="BA308" i="7"/>
  <c r="BG307" i="7"/>
  <c r="BF307" i="7"/>
  <c r="BE307" i="7"/>
  <c r="BD307" i="7"/>
  <c r="BC307" i="7"/>
  <c r="BB307" i="7"/>
  <c r="BA307" i="7"/>
  <c r="BG306" i="7"/>
  <c r="BF306" i="7"/>
  <c r="BE306" i="7"/>
  <c r="BD306" i="7"/>
  <c r="BC306" i="7"/>
  <c r="BB306" i="7"/>
  <c r="BA306" i="7"/>
  <c r="BG305" i="7"/>
  <c r="BF305" i="7"/>
  <c r="BE305" i="7"/>
  <c r="BD305" i="7"/>
  <c r="BC305" i="7"/>
  <c r="BB305" i="7"/>
  <c r="BA305" i="7"/>
  <c r="BG304" i="7"/>
  <c r="BF304" i="7"/>
  <c r="BE304" i="7"/>
  <c r="BD304" i="7"/>
  <c r="BC304" i="7"/>
  <c r="BB304" i="7"/>
  <c r="BA304" i="7"/>
  <c r="BG303" i="7"/>
  <c r="BF303" i="7"/>
  <c r="BE303" i="7"/>
  <c r="BD303" i="7"/>
  <c r="BC303" i="7"/>
  <c r="BB303" i="7"/>
  <c r="BA303" i="7"/>
  <c r="BG302" i="7"/>
  <c r="BF302" i="7"/>
  <c r="BE302" i="7"/>
  <c r="BD302" i="7"/>
  <c r="BC302" i="7"/>
  <c r="BB302" i="7"/>
  <c r="BA302" i="7"/>
  <c r="BG301" i="7"/>
  <c r="BF301" i="7"/>
  <c r="BE301" i="7"/>
  <c r="BD301" i="7"/>
  <c r="BC301" i="7"/>
  <c r="BB301" i="7"/>
  <c r="BA301" i="7"/>
  <c r="BG300" i="7"/>
  <c r="BF300" i="7"/>
  <c r="BE300" i="7"/>
  <c r="BD300" i="7"/>
  <c r="BC300" i="7"/>
  <c r="BB300" i="7"/>
  <c r="BA300" i="7"/>
  <c r="BG299" i="7"/>
  <c r="BF299" i="7"/>
  <c r="BE299" i="7"/>
  <c r="BD299" i="7"/>
  <c r="BC299" i="7"/>
  <c r="BB299" i="7"/>
  <c r="BA299" i="7"/>
  <c r="BG298" i="7"/>
  <c r="BF298" i="7"/>
  <c r="BE298" i="7"/>
  <c r="BD298" i="7"/>
  <c r="BC298" i="7"/>
  <c r="BB298" i="7"/>
  <c r="BA298" i="7"/>
  <c r="BG297" i="7"/>
  <c r="BF297" i="7"/>
  <c r="BE297" i="7"/>
  <c r="BD297" i="7"/>
  <c r="BC297" i="7"/>
  <c r="BB297" i="7"/>
  <c r="BA297" i="7"/>
  <c r="BG296" i="7"/>
  <c r="BF296" i="7"/>
  <c r="BE296" i="7"/>
  <c r="BD296" i="7"/>
  <c r="BC296" i="7"/>
  <c r="BB296" i="7"/>
  <c r="BA296" i="7"/>
  <c r="BG295" i="7"/>
  <c r="BF295" i="7"/>
  <c r="BE295" i="7"/>
  <c r="BD295" i="7"/>
  <c r="BC295" i="7"/>
  <c r="BB295" i="7"/>
  <c r="BA295" i="7"/>
  <c r="BG294" i="7"/>
  <c r="BF294" i="7"/>
  <c r="BE294" i="7"/>
  <c r="BD294" i="7"/>
  <c r="BC294" i="7"/>
  <c r="BB294" i="7"/>
  <c r="BA294" i="7"/>
  <c r="BG293" i="7"/>
  <c r="BF293" i="7"/>
  <c r="BE293" i="7"/>
  <c r="BD293" i="7"/>
  <c r="BC293" i="7"/>
  <c r="BB293" i="7"/>
  <c r="BA293" i="7"/>
  <c r="BG292" i="7"/>
  <c r="BF292" i="7"/>
  <c r="BE292" i="7"/>
  <c r="BD292" i="7"/>
  <c r="BC292" i="7"/>
  <c r="BB292" i="7"/>
  <c r="BA292" i="7"/>
  <c r="BG291" i="7"/>
  <c r="BF291" i="7"/>
  <c r="BE291" i="7"/>
  <c r="BD291" i="7"/>
  <c r="BC291" i="7"/>
  <c r="BB291" i="7"/>
  <c r="BA291" i="7"/>
  <c r="BG290" i="7"/>
  <c r="BF290" i="7"/>
  <c r="BE290" i="7"/>
  <c r="BD290" i="7"/>
  <c r="BC290" i="7"/>
  <c r="BB290" i="7"/>
  <c r="BA290" i="7"/>
  <c r="BG289" i="7"/>
  <c r="BF289" i="7"/>
  <c r="BE289" i="7"/>
  <c r="BD289" i="7"/>
  <c r="BC289" i="7"/>
  <c r="BB289" i="7"/>
  <c r="BA289" i="7"/>
  <c r="BG288" i="7"/>
  <c r="BF288" i="7"/>
  <c r="BE288" i="7"/>
  <c r="BD288" i="7"/>
  <c r="BC288" i="7"/>
  <c r="BB288" i="7"/>
  <c r="BA288" i="7"/>
  <c r="BG287" i="7"/>
  <c r="BF287" i="7"/>
  <c r="BE287" i="7"/>
  <c r="BD287" i="7"/>
  <c r="BC287" i="7"/>
  <c r="BB287" i="7"/>
  <c r="BA287" i="7"/>
  <c r="BG286" i="7"/>
  <c r="BF286" i="7"/>
  <c r="BE286" i="7"/>
  <c r="BD286" i="7"/>
  <c r="BC286" i="7"/>
  <c r="BB286" i="7"/>
  <c r="BA286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AQ286" i="7"/>
  <c r="AZ315" i="7"/>
  <c r="AZ314" i="7"/>
  <c r="AZ313" i="7"/>
  <c r="AZ312" i="7"/>
  <c r="AZ311" i="7"/>
  <c r="AZ310" i="7"/>
  <c r="AZ309" i="7"/>
  <c r="AZ308" i="7"/>
  <c r="AZ307" i="7"/>
  <c r="AZ306" i="7"/>
  <c r="AZ305" i="7"/>
  <c r="AZ304" i="7"/>
  <c r="AZ303" i="7"/>
  <c r="AZ302" i="7"/>
  <c r="AZ301" i="7"/>
  <c r="AZ300" i="7"/>
  <c r="AZ299" i="7"/>
  <c r="AZ298" i="7"/>
  <c r="AZ297" i="7"/>
  <c r="AZ296" i="7"/>
  <c r="AZ295" i="7"/>
  <c r="AZ294" i="7"/>
  <c r="AZ293" i="7"/>
  <c r="AZ292" i="7"/>
  <c r="AZ291" i="7"/>
  <c r="AZ290" i="7"/>
  <c r="AZ289" i="7"/>
  <c r="AZ288" i="7"/>
  <c r="AZ287" i="7"/>
  <c r="AZ286" i="7"/>
  <c r="AY288" i="7"/>
  <c r="AY289" i="7" s="1"/>
  <c r="AY290" i="7" s="1"/>
  <c r="AY291" i="7" s="1"/>
  <c r="AY292" i="7" s="1"/>
  <c r="AY293" i="7" s="1"/>
  <c r="AY294" i="7" s="1"/>
  <c r="AY295" i="7" s="1"/>
  <c r="AY296" i="7" s="1"/>
  <c r="AY297" i="7" s="1"/>
  <c r="AY298" i="7" s="1"/>
  <c r="AY299" i="7" s="1"/>
  <c r="AY300" i="7" s="1"/>
  <c r="AY301" i="7" s="1"/>
  <c r="AY302" i="7" s="1"/>
  <c r="AY303" i="7" s="1"/>
  <c r="AY304" i="7" s="1"/>
  <c r="AY305" i="7" s="1"/>
  <c r="AY306" i="7" s="1"/>
  <c r="AY307" i="7" s="1"/>
  <c r="AY308" i="7" s="1"/>
  <c r="AY309" i="7" s="1"/>
  <c r="AY310" i="7" s="1"/>
  <c r="AY311" i="7" s="1"/>
  <c r="AY312" i="7" s="1"/>
  <c r="AY313" i="7" s="1"/>
  <c r="AY314" i="7" s="1"/>
  <c r="AY315" i="7" s="1"/>
  <c r="AY287" i="7"/>
  <c r="G250" i="13"/>
  <c r="F250" i="13"/>
  <c r="G215" i="13"/>
  <c r="F215" i="13"/>
  <c r="G180" i="13"/>
  <c r="F180" i="13"/>
  <c r="G145" i="13"/>
  <c r="F145" i="13"/>
  <c r="G110" i="13"/>
  <c r="F110" i="13"/>
  <c r="G75" i="13"/>
  <c r="F75" i="13"/>
  <c r="G40" i="13"/>
  <c r="F40" i="13"/>
  <c r="G250" i="14"/>
  <c r="E250" i="14"/>
  <c r="D250" i="14"/>
  <c r="C250" i="14"/>
  <c r="B250" i="14"/>
  <c r="A250" i="14"/>
  <c r="G215" i="14"/>
  <c r="E215" i="14"/>
  <c r="D215" i="14"/>
  <c r="C215" i="14"/>
  <c r="B215" i="14"/>
  <c r="A215" i="14"/>
  <c r="G180" i="14"/>
  <c r="E180" i="14"/>
  <c r="D180" i="14"/>
  <c r="C180" i="14"/>
  <c r="B180" i="14"/>
  <c r="A180" i="14"/>
  <c r="G145" i="14"/>
  <c r="E145" i="14"/>
  <c r="D145" i="14"/>
  <c r="C145" i="14"/>
  <c r="B145" i="14"/>
  <c r="A145" i="14"/>
  <c r="G110" i="14"/>
  <c r="E110" i="14"/>
  <c r="D110" i="14"/>
  <c r="C110" i="14"/>
  <c r="B110" i="14"/>
  <c r="A110" i="14"/>
  <c r="G75" i="14"/>
  <c r="E75" i="14"/>
  <c r="D75" i="14"/>
  <c r="C75" i="14"/>
  <c r="B75" i="14"/>
  <c r="A75" i="14"/>
  <c r="G40" i="14"/>
  <c r="E40" i="14"/>
  <c r="D40" i="14"/>
  <c r="C40" i="14"/>
  <c r="B40" i="14"/>
  <c r="A40" i="14"/>
  <c r="E280" i="14"/>
  <c r="E280" i="8" s="1"/>
  <c r="E279" i="14"/>
  <c r="E279" i="8" s="1"/>
  <c r="E278" i="14"/>
  <c r="E278" i="8" s="1"/>
  <c r="E277" i="14"/>
  <c r="E277" i="8" s="1"/>
  <c r="E276" i="14"/>
  <c r="E276" i="8" s="1"/>
  <c r="E275" i="14"/>
  <c r="E275" i="8" s="1"/>
  <c r="E274" i="14"/>
  <c r="E274" i="8" s="1"/>
  <c r="E273" i="14"/>
  <c r="E273" i="8" s="1"/>
  <c r="E272" i="14"/>
  <c r="E272" i="8" s="1"/>
  <c r="E271" i="14"/>
  <c r="E271" i="8" s="1"/>
  <c r="E270" i="14"/>
  <c r="E270" i="8" s="1"/>
  <c r="E269" i="14"/>
  <c r="E269" i="8" s="1"/>
  <c r="E268" i="14"/>
  <c r="E268" i="8" s="1"/>
  <c r="E267" i="14"/>
  <c r="E267" i="8" s="1"/>
  <c r="E266" i="14"/>
  <c r="E266" i="8" s="1"/>
  <c r="E265" i="14"/>
  <c r="E265" i="8" s="1"/>
  <c r="E264" i="14"/>
  <c r="E264" i="8" s="1"/>
  <c r="E263" i="14"/>
  <c r="E263" i="8" s="1"/>
  <c r="E262" i="14"/>
  <c r="E262" i="8" s="1"/>
  <c r="E261" i="14"/>
  <c r="E261" i="8" s="1"/>
  <c r="E260" i="14"/>
  <c r="E260" i="8" s="1"/>
  <c r="E259" i="14"/>
  <c r="E259" i="8" s="1"/>
  <c r="E258" i="14"/>
  <c r="E258" i="8" s="1"/>
  <c r="E257" i="14"/>
  <c r="E257" i="8" s="1"/>
  <c r="E256" i="14"/>
  <c r="E256" i="8" s="1"/>
  <c r="E255" i="14"/>
  <c r="E255" i="8" s="1"/>
  <c r="E254" i="14"/>
  <c r="E254" i="8" s="1"/>
  <c r="E253" i="14"/>
  <c r="E253" i="8" s="1"/>
  <c r="E252" i="14"/>
  <c r="E252" i="8" s="1"/>
  <c r="A252" i="14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E251" i="14"/>
  <c r="E251" i="8" s="1"/>
  <c r="E245" i="14"/>
  <c r="E245" i="8" s="1"/>
  <c r="E244" i="14"/>
  <c r="E244" i="8" s="1"/>
  <c r="E243" i="14"/>
  <c r="E243" i="8" s="1"/>
  <c r="E242" i="14"/>
  <c r="E242" i="8" s="1"/>
  <c r="E241" i="14"/>
  <c r="E241" i="8" s="1"/>
  <c r="E240" i="14"/>
  <c r="E240" i="8" s="1"/>
  <c r="E239" i="14"/>
  <c r="E239" i="8" s="1"/>
  <c r="E238" i="14"/>
  <c r="E238" i="8" s="1"/>
  <c r="E237" i="14"/>
  <c r="E237" i="8" s="1"/>
  <c r="E236" i="14"/>
  <c r="E236" i="8" s="1"/>
  <c r="E235" i="14"/>
  <c r="E235" i="8" s="1"/>
  <c r="E234" i="14"/>
  <c r="E234" i="8" s="1"/>
  <c r="E233" i="14"/>
  <c r="E233" i="8" s="1"/>
  <c r="E232" i="14"/>
  <c r="E232" i="8" s="1"/>
  <c r="E231" i="14"/>
  <c r="E231" i="8" s="1"/>
  <c r="E230" i="14"/>
  <c r="E230" i="8" s="1"/>
  <c r="E229" i="14"/>
  <c r="E229" i="8" s="1"/>
  <c r="E228" i="14"/>
  <c r="E228" i="8" s="1"/>
  <c r="E227" i="14"/>
  <c r="E227" i="8" s="1"/>
  <c r="E226" i="14"/>
  <c r="E226" i="8" s="1"/>
  <c r="E225" i="14"/>
  <c r="E225" i="8" s="1"/>
  <c r="E224" i="14"/>
  <c r="E224" i="8" s="1"/>
  <c r="E223" i="14"/>
  <c r="E223" i="8" s="1"/>
  <c r="E222" i="14"/>
  <c r="E222" i="8" s="1"/>
  <c r="E221" i="14"/>
  <c r="E221" i="8" s="1"/>
  <c r="E220" i="14"/>
  <c r="E220" i="8" s="1"/>
  <c r="E219" i="14"/>
  <c r="E219" i="8" s="1"/>
  <c r="E218" i="14"/>
  <c r="E218" i="8" s="1"/>
  <c r="E217" i="14"/>
  <c r="E217" i="8" s="1"/>
  <c r="A217" i="14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E216" i="14"/>
  <c r="E216" i="8" s="1"/>
  <c r="E210" i="14"/>
  <c r="E210" i="8" s="1"/>
  <c r="E209" i="14"/>
  <c r="E209" i="8" s="1"/>
  <c r="E208" i="14"/>
  <c r="E208" i="8" s="1"/>
  <c r="E207" i="14"/>
  <c r="E207" i="8" s="1"/>
  <c r="E206" i="14"/>
  <c r="E206" i="8" s="1"/>
  <c r="E205" i="14"/>
  <c r="E205" i="8" s="1"/>
  <c r="E204" i="14"/>
  <c r="E204" i="8" s="1"/>
  <c r="E203" i="14"/>
  <c r="E203" i="8" s="1"/>
  <c r="E202" i="14"/>
  <c r="E202" i="8" s="1"/>
  <c r="E201" i="14"/>
  <c r="E201" i="8" s="1"/>
  <c r="E200" i="14"/>
  <c r="E200" i="8" s="1"/>
  <c r="E199" i="14"/>
  <c r="E199" i="8" s="1"/>
  <c r="E198" i="14"/>
  <c r="E198" i="8" s="1"/>
  <c r="E197" i="14"/>
  <c r="E197" i="8" s="1"/>
  <c r="E196" i="14"/>
  <c r="E196" i="8" s="1"/>
  <c r="E195" i="14"/>
  <c r="E195" i="8" s="1"/>
  <c r="E194" i="14"/>
  <c r="E194" i="8" s="1"/>
  <c r="E193" i="14"/>
  <c r="E193" i="8" s="1"/>
  <c r="E192" i="14"/>
  <c r="E192" i="8" s="1"/>
  <c r="E191" i="14"/>
  <c r="E191" i="8" s="1"/>
  <c r="E190" i="14"/>
  <c r="E190" i="8" s="1"/>
  <c r="E189" i="14"/>
  <c r="E189" i="8" s="1"/>
  <c r="E188" i="14"/>
  <c r="E188" i="8" s="1"/>
  <c r="E187" i="14"/>
  <c r="E187" i="8" s="1"/>
  <c r="E186" i="14"/>
  <c r="E186" i="8" s="1"/>
  <c r="E185" i="14"/>
  <c r="E185" i="8" s="1"/>
  <c r="E184" i="14"/>
  <c r="E184" i="8" s="1"/>
  <c r="E183" i="14"/>
  <c r="E183" i="8" s="1"/>
  <c r="E182" i="14"/>
  <c r="E182" i="8" s="1"/>
  <c r="A182" i="14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E181" i="14"/>
  <c r="E181" i="8" s="1"/>
  <c r="E175" i="14"/>
  <c r="E175" i="8" s="1"/>
  <c r="E174" i="14"/>
  <c r="E174" i="8" s="1"/>
  <c r="E173" i="14"/>
  <c r="E173" i="8" s="1"/>
  <c r="E172" i="14"/>
  <c r="E172" i="8" s="1"/>
  <c r="E171" i="14"/>
  <c r="E171" i="8" s="1"/>
  <c r="E170" i="14"/>
  <c r="E170" i="8" s="1"/>
  <c r="E169" i="14"/>
  <c r="E169" i="8" s="1"/>
  <c r="E168" i="14"/>
  <c r="E168" i="8" s="1"/>
  <c r="E167" i="14"/>
  <c r="E167" i="8" s="1"/>
  <c r="E166" i="14"/>
  <c r="E166" i="8" s="1"/>
  <c r="E165" i="14"/>
  <c r="E165" i="8" s="1"/>
  <c r="E164" i="14"/>
  <c r="E164" i="8" s="1"/>
  <c r="E163" i="14"/>
  <c r="E163" i="8" s="1"/>
  <c r="E162" i="14"/>
  <c r="E162" i="8" s="1"/>
  <c r="E161" i="14"/>
  <c r="E161" i="8" s="1"/>
  <c r="E160" i="14"/>
  <c r="E160" i="8" s="1"/>
  <c r="E159" i="14"/>
  <c r="E159" i="8" s="1"/>
  <c r="E158" i="14"/>
  <c r="E158" i="8" s="1"/>
  <c r="E157" i="14"/>
  <c r="E157" i="8" s="1"/>
  <c r="E156" i="14"/>
  <c r="E156" i="8" s="1"/>
  <c r="E155" i="14"/>
  <c r="E155" i="8" s="1"/>
  <c r="E154" i="14"/>
  <c r="E154" i="8" s="1"/>
  <c r="E153" i="14"/>
  <c r="E153" i="8" s="1"/>
  <c r="E152" i="14"/>
  <c r="E152" i="8" s="1"/>
  <c r="E151" i="14"/>
  <c r="E151" i="8" s="1"/>
  <c r="E150" i="14"/>
  <c r="E150" i="8" s="1"/>
  <c r="E149" i="14"/>
  <c r="E149" i="8" s="1"/>
  <c r="E148" i="14"/>
  <c r="E148" i="8" s="1"/>
  <c r="E147" i="14"/>
  <c r="E147" i="8" s="1"/>
  <c r="A147" i="14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E146" i="14"/>
  <c r="E146" i="8" s="1"/>
  <c r="E140" i="14"/>
  <c r="E140" i="8" s="1"/>
  <c r="E139" i="14"/>
  <c r="E139" i="8" s="1"/>
  <c r="E138" i="14"/>
  <c r="E138" i="8" s="1"/>
  <c r="E137" i="14"/>
  <c r="E137" i="8" s="1"/>
  <c r="E136" i="14"/>
  <c r="E136" i="8" s="1"/>
  <c r="E135" i="14"/>
  <c r="E135" i="8" s="1"/>
  <c r="E134" i="14"/>
  <c r="E134" i="8" s="1"/>
  <c r="E133" i="14"/>
  <c r="E133" i="8" s="1"/>
  <c r="E132" i="14"/>
  <c r="E132" i="8" s="1"/>
  <c r="E131" i="14"/>
  <c r="E131" i="8" s="1"/>
  <c r="E130" i="14"/>
  <c r="E130" i="8" s="1"/>
  <c r="E129" i="14"/>
  <c r="E129" i="8" s="1"/>
  <c r="E128" i="14"/>
  <c r="E128" i="8" s="1"/>
  <c r="E127" i="14"/>
  <c r="E127" i="8" s="1"/>
  <c r="E126" i="14"/>
  <c r="E126" i="8" s="1"/>
  <c r="E125" i="14"/>
  <c r="E125" i="8" s="1"/>
  <c r="E124" i="14"/>
  <c r="E124" i="8" s="1"/>
  <c r="E123" i="14"/>
  <c r="E123" i="8" s="1"/>
  <c r="E122" i="14"/>
  <c r="E122" i="8" s="1"/>
  <c r="E121" i="14"/>
  <c r="E121" i="8" s="1"/>
  <c r="E120" i="14"/>
  <c r="E120" i="8" s="1"/>
  <c r="E119" i="14"/>
  <c r="E119" i="8" s="1"/>
  <c r="E118" i="14"/>
  <c r="E118" i="8" s="1"/>
  <c r="E117" i="14"/>
  <c r="E117" i="8" s="1"/>
  <c r="E116" i="14"/>
  <c r="E116" i="8" s="1"/>
  <c r="E115" i="14"/>
  <c r="E115" i="8" s="1"/>
  <c r="E114" i="14"/>
  <c r="E114" i="8" s="1"/>
  <c r="E113" i="14"/>
  <c r="E113" i="8" s="1"/>
  <c r="E112" i="14"/>
  <c r="E112" i="8" s="1"/>
  <c r="A112" i="14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E111" i="14"/>
  <c r="E111" i="8" s="1"/>
  <c r="E105" i="14"/>
  <c r="E105" i="8" s="1"/>
  <c r="E104" i="14"/>
  <c r="E104" i="8" s="1"/>
  <c r="E103" i="14"/>
  <c r="E103" i="8" s="1"/>
  <c r="E102" i="14"/>
  <c r="E102" i="8" s="1"/>
  <c r="E101" i="14"/>
  <c r="E101" i="8" s="1"/>
  <c r="E100" i="14"/>
  <c r="E100" i="8" s="1"/>
  <c r="E99" i="14"/>
  <c r="E99" i="8" s="1"/>
  <c r="E98" i="14"/>
  <c r="E98" i="8" s="1"/>
  <c r="E97" i="14"/>
  <c r="E97" i="8" s="1"/>
  <c r="E96" i="14"/>
  <c r="E96" i="8" s="1"/>
  <c r="E95" i="14"/>
  <c r="E95" i="8" s="1"/>
  <c r="E94" i="14"/>
  <c r="E94" i="8" s="1"/>
  <c r="E93" i="14"/>
  <c r="E93" i="8" s="1"/>
  <c r="E92" i="14"/>
  <c r="E92" i="8" s="1"/>
  <c r="E91" i="14"/>
  <c r="E91" i="8" s="1"/>
  <c r="E90" i="14"/>
  <c r="E90" i="8" s="1"/>
  <c r="E89" i="14"/>
  <c r="E89" i="8" s="1"/>
  <c r="E88" i="14"/>
  <c r="E88" i="8" s="1"/>
  <c r="E87" i="14"/>
  <c r="E87" i="8" s="1"/>
  <c r="E86" i="14"/>
  <c r="E86" i="8" s="1"/>
  <c r="E85" i="14"/>
  <c r="E85" i="8" s="1"/>
  <c r="E84" i="14"/>
  <c r="E84" i="8" s="1"/>
  <c r="E83" i="14"/>
  <c r="E83" i="8" s="1"/>
  <c r="E82" i="14"/>
  <c r="E82" i="8" s="1"/>
  <c r="E81" i="14"/>
  <c r="E81" i="8" s="1"/>
  <c r="E80" i="14"/>
  <c r="E80" i="8" s="1"/>
  <c r="E79" i="14"/>
  <c r="E79" i="8" s="1"/>
  <c r="E78" i="14"/>
  <c r="E78" i="8" s="1"/>
  <c r="E77" i="14"/>
  <c r="E77" i="8" s="1"/>
  <c r="A77" i="14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E76" i="14"/>
  <c r="E76" i="8" s="1"/>
  <c r="E70" i="14"/>
  <c r="E70" i="8" s="1"/>
  <c r="E69" i="14"/>
  <c r="E69" i="8" s="1"/>
  <c r="E68" i="14"/>
  <c r="E68" i="8" s="1"/>
  <c r="E67" i="14"/>
  <c r="E67" i="8" s="1"/>
  <c r="E66" i="14"/>
  <c r="E66" i="8" s="1"/>
  <c r="E65" i="14"/>
  <c r="E65" i="8" s="1"/>
  <c r="E64" i="14"/>
  <c r="E64" i="8" s="1"/>
  <c r="E63" i="14"/>
  <c r="E63" i="8" s="1"/>
  <c r="E62" i="14"/>
  <c r="E62" i="8" s="1"/>
  <c r="E61" i="14"/>
  <c r="E61" i="8" s="1"/>
  <c r="E60" i="14"/>
  <c r="E60" i="8" s="1"/>
  <c r="E59" i="14"/>
  <c r="E59" i="8" s="1"/>
  <c r="E58" i="14"/>
  <c r="E58" i="8" s="1"/>
  <c r="E57" i="14"/>
  <c r="E57" i="8" s="1"/>
  <c r="E56" i="14"/>
  <c r="E56" i="8" s="1"/>
  <c r="E55" i="14"/>
  <c r="E55" i="8" s="1"/>
  <c r="E54" i="14"/>
  <c r="E54" i="8" s="1"/>
  <c r="E53" i="14"/>
  <c r="E53" i="8" s="1"/>
  <c r="E52" i="14"/>
  <c r="E52" i="8" s="1"/>
  <c r="E51" i="14"/>
  <c r="E51" i="8" s="1"/>
  <c r="E50" i="14"/>
  <c r="E50" i="8" s="1"/>
  <c r="E49" i="14"/>
  <c r="E49" i="8" s="1"/>
  <c r="E48" i="14"/>
  <c r="E48" i="8" s="1"/>
  <c r="E47" i="14"/>
  <c r="E47" i="8" s="1"/>
  <c r="E46" i="14"/>
  <c r="E46" i="8" s="1"/>
  <c r="E45" i="14"/>
  <c r="E45" i="8" s="1"/>
  <c r="E44" i="14"/>
  <c r="E44" i="8" s="1"/>
  <c r="E43" i="14"/>
  <c r="E43" i="8" s="1"/>
  <c r="E42" i="14"/>
  <c r="E42" i="8" s="1"/>
  <c r="A42" i="14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E41" i="14"/>
  <c r="E41" i="8" s="1"/>
  <c r="E35" i="14"/>
  <c r="E35" i="8" s="1"/>
  <c r="E34" i="14"/>
  <c r="E34" i="8" s="1"/>
  <c r="E33" i="14"/>
  <c r="E33" i="8" s="1"/>
  <c r="E32" i="14"/>
  <c r="E32" i="8" s="1"/>
  <c r="E31" i="14"/>
  <c r="E31" i="8" s="1"/>
  <c r="E30" i="14"/>
  <c r="E30" i="8" s="1"/>
  <c r="E29" i="14"/>
  <c r="E29" i="8" s="1"/>
  <c r="E28" i="14"/>
  <c r="E28" i="8" s="1"/>
  <c r="E27" i="14"/>
  <c r="E27" i="8" s="1"/>
  <c r="E26" i="14"/>
  <c r="E26" i="8" s="1"/>
  <c r="E25" i="14"/>
  <c r="E25" i="8" s="1"/>
  <c r="E24" i="14"/>
  <c r="E24" i="8" s="1"/>
  <c r="E23" i="14"/>
  <c r="E23" i="8" s="1"/>
  <c r="E22" i="14"/>
  <c r="E22" i="8" s="1"/>
  <c r="E21" i="14"/>
  <c r="E21" i="8" s="1"/>
  <c r="E20" i="14"/>
  <c r="E20" i="8" s="1"/>
  <c r="E19" i="14"/>
  <c r="E19" i="8" s="1"/>
  <c r="E18" i="14"/>
  <c r="E18" i="8" s="1"/>
  <c r="E17" i="14"/>
  <c r="E17" i="8" s="1"/>
  <c r="E16" i="14"/>
  <c r="E16" i="8" s="1"/>
  <c r="E15" i="14"/>
  <c r="E15" i="8" s="1"/>
  <c r="E14" i="14"/>
  <c r="E14" i="8" s="1"/>
  <c r="E13" i="14"/>
  <c r="E13" i="8" s="1"/>
  <c r="E12" i="14"/>
  <c r="E12" i="8" s="1"/>
  <c r="E11" i="14"/>
  <c r="E11" i="8" s="1"/>
  <c r="E10" i="14"/>
  <c r="E10" i="8" s="1"/>
  <c r="E9" i="14"/>
  <c r="E9" i="8" s="1"/>
  <c r="E8" i="14"/>
  <c r="E8" i="8" s="1"/>
  <c r="E7" i="14"/>
  <c r="E7" i="8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E6" i="14"/>
  <c r="E6" i="8" s="1"/>
  <c r="AY288" i="8" l="1"/>
  <c r="BF287" i="8"/>
  <c r="BA287" i="8"/>
  <c r="BC287" i="8"/>
  <c r="BE287" i="8"/>
  <c r="BG288" i="8" l="1"/>
  <c r="BE288" i="8"/>
  <c r="BC288" i="8"/>
  <c r="BA288" i="8"/>
  <c r="AY289" i="8"/>
  <c r="BD288" i="8"/>
  <c r="AZ288" i="8"/>
  <c r="BF288" i="8"/>
  <c r="BB288" i="8"/>
  <c r="AY290" i="8" l="1"/>
  <c r="BF289" i="8"/>
  <c r="BD289" i="8"/>
  <c r="BB289" i="8"/>
  <c r="AZ289" i="8"/>
  <c r="BG289" i="8"/>
  <c r="BC289" i="8"/>
  <c r="BE289" i="8"/>
  <c r="BA289" i="8"/>
  <c r="BG290" i="8" l="1"/>
  <c r="BE290" i="8"/>
  <c r="BC290" i="8"/>
  <c r="BA290" i="8"/>
  <c r="BF290" i="8"/>
  <c r="BB290" i="8"/>
  <c r="AY291" i="8"/>
  <c r="BD290" i="8"/>
  <c r="AZ290" i="8"/>
  <c r="AY292" i="8" l="1"/>
  <c r="BF291" i="8"/>
  <c r="BD291" i="8"/>
  <c r="BB291" i="8"/>
  <c r="AZ291" i="8"/>
  <c r="BE291" i="8"/>
  <c r="BA291" i="8"/>
  <c r="BG291" i="8"/>
  <c r="BC291" i="8"/>
  <c r="BG292" i="8" l="1"/>
  <c r="BE292" i="8"/>
  <c r="BC292" i="8"/>
  <c r="BA292" i="8"/>
  <c r="AY293" i="8"/>
  <c r="BD292" i="8"/>
  <c r="AZ292" i="8"/>
  <c r="BF292" i="8"/>
  <c r="BB292" i="8"/>
  <c r="AY294" i="8" l="1"/>
  <c r="BF293" i="8"/>
  <c r="BD293" i="8"/>
  <c r="BB293" i="8"/>
  <c r="AZ293" i="8"/>
  <c r="BG293" i="8"/>
  <c r="BC293" i="8"/>
  <c r="BE293" i="8"/>
  <c r="BA293" i="8"/>
  <c r="BG294" i="8" l="1"/>
  <c r="BE294" i="8"/>
  <c r="BC294" i="8"/>
  <c r="BA294" i="8"/>
  <c r="BF294" i="8"/>
  <c r="BB294" i="8"/>
  <c r="AY295" i="8"/>
  <c r="BD294" i="8"/>
  <c r="AZ294" i="8"/>
  <c r="AY296" i="8" l="1"/>
  <c r="BF295" i="8"/>
  <c r="BD295" i="8"/>
  <c r="BB295" i="8"/>
  <c r="AZ295" i="8"/>
  <c r="BE295" i="8"/>
  <c r="BA295" i="8"/>
  <c r="BG295" i="8"/>
  <c r="BC295" i="8"/>
  <c r="BG296" i="8" l="1"/>
  <c r="BE296" i="8"/>
  <c r="BC296" i="8"/>
  <c r="BA296" i="8"/>
  <c r="AY297" i="8"/>
  <c r="BD296" i="8"/>
  <c r="AZ296" i="8"/>
  <c r="BF296" i="8"/>
  <c r="BB296" i="8"/>
  <c r="AY298" i="8" l="1"/>
  <c r="BF297" i="8"/>
  <c r="BD297" i="8"/>
  <c r="BB297" i="8"/>
  <c r="AZ297" i="8"/>
  <c r="BE297" i="8"/>
  <c r="BA297" i="8"/>
  <c r="BG297" i="8"/>
  <c r="BC297" i="8"/>
  <c r="BG298" i="8" l="1"/>
  <c r="BE298" i="8"/>
  <c r="BC298" i="8"/>
  <c r="BA298" i="8"/>
  <c r="AY299" i="8"/>
  <c r="BD298" i="8"/>
  <c r="AZ298" i="8"/>
  <c r="BF298" i="8"/>
  <c r="BB298" i="8"/>
  <c r="AY300" i="8" l="1"/>
  <c r="BF299" i="8"/>
  <c r="BD299" i="8"/>
  <c r="BB299" i="8"/>
  <c r="AZ299" i="8"/>
  <c r="BG299" i="8"/>
  <c r="BC299" i="8"/>
  <c r="BE299" i="8"/>
  <c r="BA299" i="8"/>
  <c r="BG300" i="8" l="1"/>
  <c r="BE300" i="8"/>
  <c r="BC300" i="8"/>
  <c r="BA300" i="8"/>
  <c r="BF300" i="8"/>
  <c r="BB300" i="8"/>
  <c r="BD300" i="8"/>
  <c r="AY301" i="8"/>
  <c r="AZ300" i="8"/>
  <c r="AY302" i="8" l="1"/>
  <c r="BF301" i="8"/>
  <c r="BD301" i="8"/>
  <c r="BB301" i="8"/>
  <c r="AZ301" i="8"/>
  <c r="BE301" i="8"/>
  <c r="BA301" i="8"/>
  <c r="BC301" i="8"/>
  <c r="BG301" i="8"/>
  <c r="BG302" i="8" l="1"/>
  <c r="BE302" i="8"/>
  <c r="BC302" i="8"/>
  <c r="BA302" i="8"/>
  <c r="AY303" i="8"/>
  <c r="BD302" i="8"/>
  <c r="AZ302" i="8"/>
  <c r="BB302" i="8"/>
  <c r="BF302" i="8"/>
  <c r="AY304" i="8" l="1"/>
  <c r="BF303" i="8"/>
  <c r="BD303" i="8"/>
  <c r="BB303" i="8"/>
  <c r="AZ303" i="8"/>
  <c r="BG303" i="8"/>
  <c r="BC303" i="8"/>
  <c r="BA303" i="8"/>
  <c r="BE303" i="8"/>
  <c r="BG304" i="8" l="1"/>
  <c r="BE304" i="8"/>
  <c r="BC304" i="8"/>
  <c r="BA304" i="8"/>
  <c r="BF304" i="8"/>
  <c r="BB304" i="8"/>
  <c r="AY305" i="8"/>
  <c r="AZ304" i="8"/>
  <c r="BD304" i="8"/>
  <c r="AY306" i="8" l="1"/>
  <c r="BF305" i="8"/>
  <c r="BD305" i="8"/>
  <c r="BB305" i="8"/>
  <c r="AZ305" i="8"/>
  <c r="BE305" i="8"/>
  <c r="BA305" i="8"/>
  <c r="BG305" i="8"/>
  <c r="BC305" i="8"/>
  <c r="BG306" i="8" l="1"/>
  <c r="BE306" i="8"/>
  <c r="BC306" i="8"/>
  <c r="BA306" i="8"/>
  <c r="AY307" i="8"/>
  <c r="BD306" i="8"/>
  <c r="AZ306" i="8"/>
  <c r="BF306" i="8"/>
  <c r="BB306" i="8"/>
  <c r="AY308" i="8" l="1"/>
  <c r="BF307" i="8"/>
  <c r="BD307" i="8"/>
  <c r="BB307" i="8"/>
  <c r="AZ307" i="8"/>
  <c r="BG307" i="8"/>
  <c r="BC307" i="8"/>
  <c r="BE307" i="8"/>
  <c r="BA307" i="8"/>
  <c r="BG308" i="8" l="1"/>
  <c r="BE308" i="8"/>
  <c r="BC308" i="8"/>
  <c r="BA308" i="8"/>
  <c r="BF308" i="8"/>
  <c r="BB308" i="8"/>
  <c r="BD308" i="8"/>
  <c r="AY309" i="8"/>
  <c r="AZ308" i="8"/>
  <c r="AY310" i="8" l="1"/>
  <c r="BF309" i="8"/>
  <c r="BD309" i="8"/>
  <c r="BB309" i="8"/>
  <c r="AZ309" i="8"/>
  <c r="BE309" i="8"/>
  <c r="BA309" i="8"/>
  <c r="BC309" i="8"/>
  <c r="BG309" i="8"/>
  <c r="AO288" i="8"/>
  <c r="AO289" i="8" s="1"/>
  <c r="AO290" i="8" s="1"/>
  <c r="AO291" i="8" s="1"/>
  <c r="AO292" i="8" s="1"/>
  <c r="AO293" i="8" s="1"/>
  <c r="AO294" i="8" s="1"/>
  <c r="AO295" i="8" s="1"/>
  <c r="AO296" i="8" s="1"/>
  <c r="AO297" i="8" s="1"/>
  <c r="AO298" i="8" s="1"/>
  <c r="AO299" i="8" s="1"/>
  <c r="AO300" i="8" s="1"/>
  <c r="AO301" i="8" s="1"/>
  <c r="AO302" i="8" s="1"/>
  <c r="AO303" i="8" s="1"/>
  <c r="AO304" i="8" s="1"/>
  <c r="AO305" i="8" s="1"/>
  <c r="AO306" i="8" s="1"/>
  <c r="AO307" i="8" s="1"/>
  <c r="AO308" i="8" s="1"/>
  <c r="AO309" i="8" s="1"/>
  <c r="AO310" i="8" s="1"/>
  <c r="AO311" i="8" s="1"/>
  <c r="AO312" i="8" s="1"/>
  <c r="AO313" i="8" s="1"/>
  <c r="AO314" i="8" s="1"/>
  <c r="AO315" i="8" s="1"/>
  <c r="AO287" i="8"/>
  <c r="AO287" i="7"/>
  <c r="AO288" i="7" s="1"/>
  <c r="AO289" i="7" s="1"/>
  <c r="AO290" i="7" s="1"/>
  <c r="AO291" i="7" s="1"/>
  <c r="AO292" i="7" s="1"/>
  <c r="AO293" i="7" s="1"/>
  <c r="AO294" i="7" s="1"/>
  <c r="AO295" i="7" s="1"/>
  <c r="AO296" i="7" s="1"/>
  <c r="AO297" i="7" s="1"/>
  <c r="AO298" i="7" s="1"/>
  <c r="AO299" i="7" s="1"/>
  <c r="AO300" i="7" s="1"/>
  <c r="AO301" i="7" s="1"/>
  <c r="AO302" i="7" s="1"/>
  <c r="AO303" i="7" s="1"/>
  <c r="AO304" i="7" s="1"/>
  <c r="AO305" i="7" s="1"/>
  <c r="AO306" i="7" s="1"/>
  <c r="AO307" i="7" s="1"/>
  <c r="AO308" i="7" s="1"/>
  <c r="AO309" i="7" s="1"/>
  <c r="AO310" i="7" s="1"/>
  <c r="AO311" i="7" s="1"/>
  <c r="AO312" i="7" s="1"/>
  <c r="AO313" i="7" s="1"/>
  <c r="AO314" i="7" s="1"/>
  <c r="AO315" i="7" s="1"/>
  <c r="G280" i="14"/>
  <c r="AW315" i="8" s="1"/>
  <c r="G279" i="14"/>
  <c r="AW314" i="8" s="1"/>
  <c r="G278" i="14"/>
  <c r="AW313" i="8" s="1"/>
  <c r="G277" i="14"/>
  <c r="AW312" i="8" s="1"/>
  <c r="G276" i="14"/>
  <c r="AW311" i="8" s="1"/>
  <c r="G275" i="14"/>
  <c r="AW310" i="8" s="1"/>
  <c r="G274" i="14"/>
  <c r="AW309" i="8" s="1"/>
  <c r="G273" i="14"/>
  <c r="AW308" i="8" s="1"/>
  <c r="G272" i="14"/>
  <c r="AW307" i="8" s="1"/>
  <c r="G271" i="14"/>
  <c r="AW306" i="8" s="1"/>
  <c r="G270" i="14"/>
  <c r="AW305" i="8" s="1"/>
  <c r="G269" i="14"/>
  <c r="AW304" i="8" s="1"/>
  <c r="G268" i="14"/>
  <c r="AW303" i="8" s="1"/>
  <c r="G267" i="14"/>
  <c r="AW302" i="8" s="1"/>
  <c r="G266" i="14"/>
  <c r="AW301" i="8" s="1"/>
  <c r="G265" i="14"/>
  <c r="AW300" i="8" s="1"/>
  <c r="G264" i="14"/>
  <c r="AW299" i="8" s="1"/>
  <c r="G263" i="14"/>
  <c r="AW298" i="8" s="1"/>
  <c r="G262" i="14"/>
  <c r="AW297" i="8" s="1"/>
  <c r="G261" i="14"/>
  <c r="AW296" i="8" s="1"/>
  <c r="G260" i="14"/>
  <c r="AW295" i="8" s="1"/>
  <c r="G259" i="14"/>
  <c r="AW294" i="8" s="1"/>
  <c r="G258" i="14"/>
  <c r="AW293" i="8" s="1"/>
  <c r="G257" i="14"/>
  <c r="AW292" i="8" s="1"/>
  <c r="G256" i="14"/>
  <c r="AW291" i="8" s="1"/>
  <c r="G255" i="14"/>
  <c r="AW290" i="8" s="1"/>
  <c r="G254" i="14"/>
  <c r="AW289" i="8" s="1"/>
  <c r="G253" i="14"/>
  <c r="AW288" i="8" s="1"/>
  <c r="G252" i="14"/>
  <c r="AW287" i="8" s="1"/>
  <c r="G251" i="14"/>
  <c r="AW286" i="8" s="1"/>
  <c r="G245" i="14"/>
  <c r="AV315" i="8" s="1"/>
  <c r="G244" i="14"/>
  <c r="AV314" i="8" s="1"/>
  <c r="G243" i="14"/>
  <c r="AV313" i="8" s="1"/>
  <c r="G242" i="14"/>
  <c r="AV312" i="8" s="1"/>
  <c r="G241" i="14"/>
  <c r="AV311" i="8" s="1"/>
  <c r="G240" i="14"/>
  <c r="AV310" i="8" s="1"/>
  <c r="G239" i="14"/>
  <c r="AV309" i="8" s="1"/>
  <c r="G238" i="14"/>
  <c r="AV308" i="8" s="1"/>
  <c r="G237" i="14"/>
  <c r="AV307" i="8" s="1"/>
  <c r="G236" i="14"/>
  <c r="AV306" i="8" s="1"/>
  <c r="G235" i="14"/>
  <c r="AV305" i="8" s="1"/>
  <c r="G234" i="14"/>
  <c r="AV304" i="8" s="1"/>
  <c r="G233" i="14"/>
  <c r="AV303" i="8" s="1"/>
  <c r="G232" i="14"/>
  <c r="AV302" i="8" s="1"/>
  <c r="G231" i="14"/>
  <c r="AV301" i="8" s="1"/>
  <c r="G230" i="14"/>
  <c r="AV300" i="8" s="1"/>
  <c r="G229" i="14"/>
  <c r="AV299" i="8" s="1"/>
  <c r="G228" i="14"/>
  <c r="AV298" i="8" s="1"/>
  <c r="G227" i="14"/>
  <c r="AV297" i="8" s="1"/>
  <c r="G226" i="14"/>
  <c r="AV296" i="8" s="1"/>
  <c r="G225" i="14"/>
  <c r="AV295" i="8" s="1"/>
  <c r="G224" i="14"/>
  <c r="AV294" i="8" s="1"/>
  <c r="G223" i="14"/>
  <c r="AV293" i="8" s="1"/>
  <c r="G222" i="14"/>
  <c r="AV292" i="8" s="1"/>
  <c r="G221" i="14"/>
  <c r="AV291" i="8" s="1"/>
  <c r="G220" i="14"/>
  <c r="AV290" i="8" s="1"/>
  <c r="G219" i="14"/>
  <c r="AV289" i="8" s="1"/>
  <c r="G218" i="14"/>
  <c r="AV288" i="8" s="1"/>
  <c r="G217" i="14"/>
  <c r="AV287" i="8" s="1"/>
  <c r="G216" i="14"/>
  <c r="AV286" i="8" s="1"/>
  <c r="G210" i="14"/>
  <c r="AU315" i="8" s="1"/>
  <c r="G209" i="14"/>
  <c r="AU314" i="8" s="1"/>
  <c r="G208" i="14"/>
  <c r="AU313" i="8" s="1"/>
  <c r="G207" i="14"/>
  <c r="AU312" i="8" s="1"/>
  <c r="G206" i="14"/>
  <c r="AU311" i="8" s="1"/>
  <c r="G205" i="14"/>
  <c r="AU310" i="8" s="1"/>
  <c r="G204" i="14"/>
  <c r="AU309" i="8" s="1"/>
  <c r="G203" i="14"/>
  <c r="AU308" i="8" s="1"/>
  <c r="G202" i="14"/>
  <c r="AU307" i="8" s="1"/>
  <c r="G201" i="14"/>
  <c r="AU306" i="8" s="1"/>
  <c r="G200" i="14"/>
  <c r="AU305" i="8" s="1"/>
  <c r="G199" i="14"/>
  <c r="AU304" i="8" s="1"/>
  <c r="G198" i="14"/>
  <c r="AU303" i="8" s="1"/>
  <c r="G197" i="14"/>
  <c r="AU302" i="8" s="1"/>
  <c r="G196" i="14"/>
  <c r="AU301" i="8" s="1"/>
  <c r="G195" i="14"/>
  <c r="AU300" i="8" s="1"/>
  <c r="G194" i="14"/>
  <c r="AU299" i="8" s="1"/>
  <c r="G193" i="14"/>
  <c r="AU298" i="8" s="1"/>
  <c r="G192" i="14"/>
  <c r="AU297" i="8" s="1"/>
  <c r="G191" i="14"/>
  <c r="AU296" i="8" s="1"/>
  <c r="G190" i="14"/>
  <c r="AU295" i="8" s="1"/>
  <c r="G189" i="14"/>
  <c r="AU294" i="8" s="1"/>
  <c r="G188" i="14"/>
  <c r="AU293" i="8" s="1"/>
  <c r="G187" i="14"/>
  <c r="AU292" i="8" s="1"/>
  <c r="G186" i="14"/>
  <c r="AU291" i="8" s="1"/>
  <c r="G185" i="14"/>
  <c r="AU290" i="8" s="1"/>
  <c r="G184" i="14"/>
  <c r="AU289" i="8" s="1"/>
  <c r="G183" i="14"/>
  <c r="AU288" i="8" s="1"/>
  <c r="G182" i="14"/>
  <c r="AU287" i="8" s="1"/>
  <c r="G181" i="14"/>
  <c r="AU286" i="8" s="1"/>
  <c r="G175" i="14"/>
  <c r="AT315" i="8" s="1"/>
  <c r="G174" i="14"/>
  <c r="AT314" i="8" s="1"/>
  <c r="G173" i="14"/>
  <c r="AT313" i="8" s="1"/>
  <c r="G172" i="14"/>
  <c r="AT312" i="8" s="1"/>
  <c r="G171" i="14"/>
  <c r="AT311" i="8" s="1"/>
  <c r="G170" i="14"/>
  <c r="AT310" i="8" s="1"/>
  <c r="G169" i="14"/>
  <c r="AT309" i="8" s="1"/>
  <c r="G168" i="14"/>
  <c r="AT308" i="8" s="1"/>
  <c r="G167" i="14"/>
  <c r="AT307" i="8" s="1"/>
  <c r="G166" i="14"/>
  <c r="AT306" i="8" s="1"/>
  <c r="G165" i="14"/>
  <c r="AT305" i="8" s="1"/>
  <c r="G164" i="14"/>
  <c r="AT304" i="8" s="1"/>
  <c r="G163" i="14"/>
  <c r="AT303" i="8" s="1"/>
  <c r="G162" i="14"/>
  <c r="AT302" i="8" s="1"/>
  <c r="G161" i="14"/>
  <c r="AT301" i="8" s="1"/>
  <c r="G160" i="14"/>
  <c r="AT300" i="8" s="1"/>
  <c r="G159" i="14"/>
  <c r="AT299" i="8" s="1"/>
  <c r="G158" i="14"/>
  <c r="AT298" i="8" s="1"/>
  <c r="G157" i="14"/>
  <c r="AT297" i="8" s="1"/>
  <c r="G156" i="14"/>
  <c r="AT296" i="8" s="1"/>
  <c r="G155" i="14"/>
  <c r="AT295" i="8" s="1"/>
  <c r="G154" i="14"/>
  <c r="AT294" i="8" s="1"/>
  <c r="G153" i="14"/>
  <c r="AT293" i="8" s="1"/>
  <c r="G152" i="14"/>
  <c r="AT292" i="8" s="1"/>
  <c r="G151" i="14"/>
  <c r="AT291" i="8" s="1"/>
  <c r="G150" i="14"/>
  <c r="AT290" i="8" s="1"/>
  <c r="G149" i="14"/>
  <c r="AT289" i="8" s="1"/>
  <c r="G148" i="14"/>
  <c r="AT288" i="8" s="1"/>
  <c r="G147" i="14"/>
  <c r="AT287" i="8" s="1"/>
  <c r="G146" i="14"/>
  <c r="AT286" i="8" s="1"/>
  <c r="G140" i="14"/>
  <c r="AS315" i="8" s="1"/>
  <c r="G139" i="14"/>
  <c r="AS314" i="8" s="1"/>
  <c r="G138" i="14"/>
  <c r="AS313" i="8" s="1"/>
  <c r="G137" i="14"/>
  <c r="AS312" i="8" s="1"/>
  <c r="G136" i="14"/>
  <c r="AS311" i="8" s="1"/>
  <c r="G135" i="14"/>
  <c r="AS310" i="8" s="1"/>
  <c r="G134" i="14"/>
  <c r="AS309" i="8" s="1"/>
  <c r="G133" i="14"/>
  <c r="AS308" i="8" s="1"/>
  <c r="G132" i="14"/>
  <c r="AS307" i="8" s="1"/>
  <c r="G131" i="14"/>
  <c r="AS306" i="8" s="1"/>
  <c r="G130" i="14"/>
  <c r="AS305" i="8" s="1"/>
  <c r="G129" i="14"/>
  <c r="AS304" i="8" s="1"/>
  <c r="G128" i="14"/>
  <c r="AS303" i="8" s="1"/>
  <c r="G127" i="14"/>
  <c r="AS302" i="8" s="1"/>
  <c r="G126" i="14"/>
  <c r="AS301" i="8" s="1"/>
  <c r="G125" i="14"/>
  <c r="AS300" i="8" s="1"/>
  <c r="G124" i="14"/>
  <c r="AS299" i="8" s="1"/>
  <c r="G123" i="14"/>
  <c r="AS298" i="8" s="1"/>
  <c r="G122" i="14"/>
  <c r="AS297" i="8" s="1"/>
  <c r="G121" i="14"/>
  <c r="AS296" i="8" s="1"/>
  <c r="G120" i="14"/>
  <c r="AS295" i="8" s="1"/>
  <c r="G119" i="14"/>
  <c r="AS294" i="8" s="1"/>
  <c r="G118" i="14"/>
  <c r="AS293" i="8" s="1"/>
  <c r="G117" i="14"/>
  <c r="AS292" i="8" s="1"/>
  <c r="G116" i="14"/>
  <c r="AS291" i="8" s="1"/>
  <c r="G115" i="14"/>
  <c r="AS290" i="8" s="1"/>
  <c r="G114" i="14"/>
  <c r="AS289" i="8" s="1"/>
  <c r="G113" i="14"/>
  <c r="AS288" i="8" s="1"/>
  <c r="G112" i="14"/>
  <c r="AS287" i="8" s="1"/>
  <c r="G111" i="14"/>
  <c r="AS286" i="8" s="1"/>
  <c r="G105" i="14"/>
  <c r="AR315" i="8" s="1"/>
  <c r="G104" i="14"/>
  <c r="AR314" i="8" s="1"/>
  <c r="G103" i="14"/>
  <c r="AR313" i="8" s="1"/>
  <c r="G102" i="14"/>
  <c r="AR312" i="8" s="1"/>
  <c r="G101" i="14"/>
  <c r="AR311" i="8" s="1"/>
  <c r="G100" i="14"/>
  <c r="AR310" i="8" s="1"/>
  <c r="G99" i="14"/>
  <c r="AR309" i="8" s="1"/>
  <c r="G98" i="14"/>
  <c r="AR308" i="8" s="1"/>
  <c r="G97" i="14"/>
  <c r="AR307" i="8" s="1"/>
  <c r="G96" i="14"/>
  <c r="AR306" i="8" s="1"/>
  <c r="G95" i="14"/>
  <c r="AR305" i="8" s="1"/>
  <c r="G94" i="14"/>
  <c r="AR304" i="8" s="1"/>
  <c r="G93" i="14"/>
  <c r="AR303" i="8" s="1"/>
  <c r="G92" i="14"/>
  <c r="AR302" i="8" s="1"/>
  <c r="G91" i="14"/>
  <c r="AR301" i="8" s="1"/>
  <c r="G90" i="14"/>
  <c r="AR300" i="8" s="1"/>
  <c r="G89" i="14"/>
  <c r="AR299" i="8" s="1"/>
  <c r="G88" i="14"/>
  <c r="AR298" i="8" s="1"/>
  <c r="G87" i="14"/>
  <c r="AR297" i="8" s="1"/>
  <c r="G86" i="14"/>
  <c r="AR296" i="8" s="1"/>
  <c r="G85" i="14"/>
  <c r="AR295" i="8" s="1"/>
  <c r="G84" i="14"/>
  <c r="AR294" i="8" s="1"/>
  <c r="G83" i="14"/>
  <c r="AR293" i="8" s="1"/>
  <c r="G82" i="14"/>
  <c r="AR292" i="8" s="1"/>
  <c r="G81" i="14"/>
  <c r="AR291" i="8" s="1"/>
  <c r="G80" i="14"/>
  <c r="AR290" i="8" s="1"/>
  <c r="G79" i="14"/>
  <c r="AR289" i="8" s="1"/>
  <c r="G78" i="14"/>
  <c r="AR288" i="8" s="1"/>
  <c r="G77" i="14"/>
  <c r="AR287" i="8" s="1"/>
  <c r="G76" i="14"/>
  <c r="AR286" i="8" s="1"/>
  <c r="G70" i="14"/>
  <c r="AQ315" i="8" s="1"/>
  <c r="G69" i="14"/>
  <c r="AQ314" i="8" s="1"/>
  <c r="G68" i="14"/>
  <c r="AQ313" i="8" s="1"/>
  <c r="G67" i="14"/>
  <c r="AQ312" i="8" s="1"/>
  <c r="G66" i="14"/>
  <c r="AQ311" i="8" s="1"/>
  <c r="G65" i="14"/>
  <c r="AQ310" i="8" s="1"/>
  <c r="G64" i="14"/>
  <c r="AQ309" i="8" s="1"/>
  <c r="G63" i="14"/>
  <c r="AQ308" i="8" s="1"/>
  <c r="G62" i="14"/>
  <c r="AQ307" i="8" s="1"/>
  <c r="G61" i="14"/>
  <c r="AQ306" i="8" s="1"/>
  <c r="G60" i="14"/>
  <c r="AQ305" i="8" s="1"/>
  <c r="G59" i="14"/>
  <c r="AQ304" i="8" s="1"/>
  <c r="G58" i="14"/>
  <c r="AQ303" i="8" s="1"/>
  <c r="G57" i="14"/>
  <c r="AQ302" i="8" s="1"/>
  <c r="G56" i="14"/>
  <c r="AQ301" i="8" s="1"/>
  <c r="G55" i="14"/>
  <c r="AQ300" i="8" s="1"/>
  <c r="G54" i="14"/>
  <c r="AQ299" i="8" s="1"/>
  <c r="G53" i="14"/>
  <c r="AQ298" i="8" s="1"/>
  <c r="G52" i="14"/>
  <c r="AQ297" i="8" s="1"/>
  <c r="G51" i="14"/>
  <c r="AQ296" i="8" s="1"/>
  <c r="G50" i="14"/>
  <c r="AQ295" i="8" s="1"/>
  <c r="G49" i="14"/>
  <c r="AQ294" i="8" s="1"/>
  <c r="G48" i="14"/>
  <c r="AQ293" i="8" s="1"/>
  <c r="G47" i="14"/>
  <c r="AQ292" i="8" s="1"/>
  <c r="G46" i="14"/>
  <c r="AQ291" i="8" s="1"/>
  <c r="G45" i="14"/>
  <c r="AQ290" i="8" s="1"/>
  <c r="G44" i="14"/>
  <c r="AQ289" i="8" s="1"/>
  <c r="G43" i="14"/>
  <c r="AQ288" i="8" s="1"/>
  <c r="G42" i="14"/>
  <c r="AQ287" i="8" s="1"/>
  <c r="G41" i="14"/>
  <c r="G280" i="13"/>
  <c r="AW315" i="7" s="1"/>
  <c r="F280" i="13"/>
  <c r="G279" i="13"/>
  <c r="AW314" i="7" s="1"/>
  <c r="F279" i="13"/>
  <c r="G278" i="13"/>
  <c r="AW313" i="7" s="1"/>
  <c r="F278" i="13"/>
  <c r="G277" i="13"/>
  <c r="AW312" i="7" s="1"/>
  <c r="F277" i="13"/>
  <c r="G276" i="13"/>
  <c r="AW311" i="7" s="1"/>
  <c r="F276" i="13"/>
  <c r="G275" i="13"/>
  <c r="AW310" i="7" s="1"/>
  <c r="F275" i="13"/>
  <c r="G274" i="13"/>
  <c r="AW309" i="7" s="1"/>
  <c r="F274" i="13"/>
  <c r="G273" i="13"/>
  <c r="AW308" i="7" s="1"/>
  <c r="F273" i="13"/>
  <c r="G272" i="13"/>
  <c r="AW307" i="7" s="1"/>
  <c r="F272" i="13"/>
  <c r="G271" i="13"/>
  <c r="AW306" i="7" s="1"/>
  <c r="F271" i="13"/>
  <c r="G270" i="13"/>
  <c r="AW305" i="7" s="1"/>
  <c r="F270" i="13"/>
  <c r="G269" i="13"/>
  <c r="AW304" i="7" s="1"/>
  <c r="F269" i="13"/>
  <c r="G268" i="13"/>
  <c r="AW303" i="7" s="1"/>
  <c r="F268" i="13"/>
  <c r="G267" i="13"/>
  <c r="AW302" i="7" s="1"/>
  <c r="F267" i="13"/>
  <c r="G266" i="13"/>
  <c r="AW301" i="7" s="1"/>
  <c r="F266" i="13"/>
  <c r="G265" i="13"/>
  <c r="AW300" i="7" s="1"/>
  <c r="F265" i="13"/>
  <c r="G264" i="13"/>
  <c r="AW299" i="7" s="1"/>
  <c r="F264" i="13"/>
  <c r="G263" i="13"/>
  <c r="AW298" i="7" s="1"/>
  <c r="F263" i="13"/>
  <c r="G262" i="13"/>
  <c r="AW297" i="7" s="1"/>
  <c r="F262" i="13"/>
  <c r="G261" i="13"/>
  <c r="AW296" i="7" s="1"/>
  <c r="F261" i="13"/>
  <c r="G260" i="13"/>
  <c r="AW295" i="7" s="1"/>
  <c r="F260" i="13"/>
  <c r="G259" i="13"/>
  <c r="AW294" i="7" s="1"/>
  <c r="F259" i="13"/>
  <c r="G258" i="13"/>
  <c r="AW293" i="7" s="1"/>
  <c r="F258" i="13"/>
  <c r="G257" i="13"/>
  <c r="AW292" i="7" s="1"/>
  <c r="F257" i="13"/>
  <c r="G256" i="13"/>
  <c r="AW291" i="7" s="1"/>
  <c r="F256" i="13"/>
  <c r="G255" i="13"/>
  <c r="AW290" i="7" s="1"/>
  <c r="F255" i="13"/>
  <c r="G254" i="13"/>
  <c r="AW289" i="7" s="1"/>
  <c r="F254" i="13"/>
  <c r="G253" i="13"/>
  <c r="AW288" i="7" s="1"/>
  <c r="F253" i="13"/>
  <c r="G252" i="13"/>
  <c r="AW287" i="7" s="1"/>
  <c r="F252" i="13"/>
  <c r="G251" i="13"/>
  <c r="AW286" i="7" s="1"/>
  <c r="F251" i="13"/>
  <c r="G245" i="13"/>
  <c r="AV315" i="7" s="1"/>
  <c r="F245" i="13"/>
  <c r="G244" i="13"/>
  <c r="AV314" i="7" s="1"/>
  <c r="F244" i="13"/>
  <c r="G243" i="13"/>
  <c r="AV313" i="7" s="1"/>
  <c r="F243" i="13"/>
  <c r="G242" i="13"/>
  <c r="AV312" i="7" s="1"/>
  <c r="F242" i="13"/>
  <c r="G241" i="13"/>
  <c r="AV311" i="7" s="1"/>
  <c r="F241" i="13"/>
  <c r="G240" i="13"/>
  <c r="AV310" i="7" s="1"/>
  <c r="F240" i="13"/>
  <c r="G239" i="13"/>
  <c r="AV309" i="7" s="1"/>
  <c r="F239" i="13"/>
  <c r="G238" i="13"/>
  <c r="AV308" i="7" s="1"/>
  <c r="F238" i="13"/>
  <c r="G237" i="13"/>
  <c r="AV307" i="7" s="1"/>
  <c r="F237" i="13"/>
  <c r="G236" i="13"/>
  <c r="AV306" i="7" s="1"/>
  <c r="F236" i="13"/>
  <c r="G235" i="13"/>
  <c r="AV305" i="7" s="1"/>
  <c r="F235" i="13"/>
  <c r="G234" i="13"/>
  <c r="AV304" i="7" s="1"/>
  <c r="F234" i="13"/>
  <c r="G233" i="13"/>
  <c r="AV303" i="7" s="1"/>
  <c r="F233" i="13"/>
  <c r="G232" i="13"/>
  <c r="AV302" i="7" s="1"/>
  <c r="F232" i="13"/>
  <c r="G231" i="13"/>
  <c r="AV301" i="7" s="1"/>
  <c r="F231" i="13"/>
  <c r="G230" i="13"/>
  <c r="AV300" i="7" s="1"/>
  <c r="F230" i="13"/>
  <c r="G229" i="13"/>
  <c r="AV299" i="7" s="1"/>
  <c r="F229" i="13"/>
  <c r="G228" i="13"/>
  <c r="AV298" i="7" s="1"/>
  <c r="F228" i="13"/>
  <c r="G227" i="13"/>
  <c r="AV297" i="7" s="1"/>
  <c r="F227" i="13"/>
  <c r="G226" i="13"/>
  <c r="AV296" i="7" s="1"/>
  <c r="F226" i="13"/>
  <c r="G225" i="13"/>
  <c r="AV295" i="7" s="1"/>
  <c r="F225" i="13"/>
  <c r="G224" i="13"/>
  <c r="AV294" i="7" s="1"/>
  <c r="F224" i="13"/>
  <c r="G223" i="13"/>
  <c r="AV293" i="7" s="1"/>
  <c r="F223" i="13"/>
  <c r="G222" i="13"/>
  <c r="AV292" i="7" s="1"/>
  <c r="F222" i="13"/>
  <c r="G221" i="13"/>
  <c r="AV291" i="7" s="1"/>
  <c r="F221" i="13"/>
  <c r="G220" i="13"/>
  <c r="AV290" i="7" s="1"/>
  <c r="F220" i="13"/>
  <c r="G219" i="13"/>
  <c r="AV289" i="7" s="1"/>
  <c r="F219" i="13"/>
  <c r="G218" i="13"/>
  <c r="AV288" i="7" s="1"/>
  <c r="F218" i="13"/>
  <c r="G217" i="13"/>
  <c r="AV287" i="7" s="1"/>
  <c r="F217" i="13"/>
  <c r="F216" i="13"/>
  <c r="G216" i="13"/>
  <c r="AV286" i="7" s="1"/>
  <c r="G210" i="13"/>
  <c r="AU315" i="7" s="1"/>
  <c r="F210" i="13"/>
  <c r="G209" i="13"/>
  <c r="AU314" i="7" s="1"/>
  <c r="F209" i="13"/>
  <c r="G208" i="13"/>
  <c r="AU313" i="7" s="1"/>
  <c r="F208" i="13"/>
  <c r="G207" i="13"/>
  <c r="AU312" i="7" s="1"/>
  <c r="F207" i="13"/>
  <c r="G206" i="13"/>
  <c r="AU311" i="7" s="1"/>
  <c r="F206" i="13"/>
  <c r="G205" i="13"/>
  <c r="AU310" i="7" s="1"/>
  <c r="F205" i="13"/>
  <c r="G204" i="13"/>
  <c r="AU309" i="7" s="1"/>
  <c r="F204" i="13"/>
  <c r="G203" i="13"/>
  <c r="AU308" i="7" s="1"/>
  <c r="F203" i="13"/>
  <c r="G202" i="13"/>
  <c r="AU307" i="7" s="1"/>
  <c r="F202" i="13"/>
  <c r="G201" i="13"/>
  <c r="AU306" i="7" s="1"/>
  <c r="F201" i="13"/>
  <c r="G200" i="13"/>
  <c r="AU305" i="7" s="1"/>
  <c r="F200" i="13"/>
  <c r="G199" i="13"/>
  <c r="AU304" i="7" s="1"/>
  <c r="F199" i="13"/>
  <c r="G198" i="13"/>
  <c r="AU303" i="7" s="1"/>
  <c r="F198" i="13"/>
  <c r="G197" i="13"/>
  <c r="AU302" i="7" s="1"/>
  <c r="F197" i="13"/>
  <c r="G196" i="13"/>
  <c r="AU301" i="7" s="1"/>
  <c r="F196" i="13"/>
  <c r="G195" i="13"/>
  <c r="AU300" i="7" s="1"/>
  <c r="F195" i="13"/>
  <c r="G194" i="13"/>
  <c r="AU299" i="7" s="1"/>
  <c r="F194" i="13"/>
  <c r="G193" i="13"/>
  <c r="AU298" i="7" s="1"/>
  <c r="F193" i="13"/>
  <c r="G192" i="13"/>
  <c r="AU297" i="7" s="1"/>
  <c r="F192" i="13"/>
  <c r="G191" i="13"/>
  <c r="AU296" i="7" s="1"/>
  <c r="F191" i="13"/>
  <c r="G190" i="13"/>
  <c r="AU295" i="7" s="1"/>
  <c r="F190" i="13"/>
  <c r="G189" i="13"/>
  <c r="AU294" i="7" s="1"/>
  <c r="F189" i="13"/>
  <c r="G188" i="13"/>
  <c r="AU293" i="7" s="1"/>
  <c r="F188" i="13"/>
  <c r="G187" i="13"/>
  <c r="AU292" i="7" s="1"/>
  <c r="F187" i="13"/>
  <c r="G186" i="13"/>
  <c r="AU291" i="7" s="1"/>
  <c r="F186" i="13"/>
  <c r="G185" i="13"/>
  <c r="AU290" i="7" s="1"/>
  <c r="F185" i="13"/>
  <c r="G184" i="13"/>
  <c r="AU289" i="7" s="1"/>
  <c r="F184" i="13"/>
  <c r="G183" i="13"/>
  <c r="AU288" i="7" s="1"/>
  <c r="F183" i="13"/>
  <c r="G182" i="13"/>
  <c r="AU287" i="7" s="1"/>
  <c r="F182" i="13"/>
  <c r="G181" i="13"/>
  <c r="AU286" i="7" s="1"/>
  <c r="F181" i="13"/>
  <c r="G175" i="13"/>
  <c r="AT315" i="7" s="1"/>
  <c r="F175" i="13"/>
  <c r="G174" i="13"/>
  <c r="AT314" i="7" s="1"/>
  <c r="F174" i="13"/>
  <c r="G173" i="13"/>
  <c r="AT313" i="7" s="1"/>
  <c r="F173" i="13"/>
  <c r="G172" i="13"/>
  <c r="AT312" i="7" s="1"/>
  <c r="F172" i="13"/>
  <c r="G171" i="13"/>
  <c r="AT311" i="7" s="1"/>
  <c r="F171" i="13"/>
  <c r="G170" i="13"/>
  <c r="AT310" i="7" s="1"/>
  <c r="F170" i="13"/>
  <c r="G169" i="13"/>
  <c r="AT309" i="7" s="1"/>
  <c r="F169" i="13"/>
  <c r="G168" i="13"/>
  <c r="AT308" i="7" s="1"/>
  <c r="F168" i="13"/>
  <c r="G167" i="13"/>
  <c r="AT307" i="7" s="1"/>
  <c r="F167" i="13"/>
  <c r="G166" i="13"/>
  <c r="AT306" i="7" s="1"/>
  <c r="F166" i="13"/>
  <c r="G165" i="13"/>
  <c r="AT305" i="7" s="1"/>
  <c r="F165" i="13"/>
  <c r="G164" i="13"/>
  <c r="AT304" i="7" s="1"/>
  <c r="F164" i="13"/>
  <c r="G163" i="13"/>
  <c r="AT303" i="7" s="1"/>
  <c r="F163" i="13"/>
  <c r="G162" i="13"/>
  <c r="AT302" i="7" s="1"/>
  <c r="F162" i="13"/>
  <c r="G161" i="13"/>
  <c r="AT301" i="7" s="1"/>
  <c r="F161" i="13"/>
  <c r="G160" i="13"/>
  <c r="AT300" i="7" s="1"/>
  <c r="F160" i="13"/>
  <c r="G159" i="13"/>
  <c r="AT299" i="7" s="1"/>
  <c r="F159" i="13"/>
  <c r="G158" i="13"/>
  <c r="AT298" i="7" s="1"/>
  <c r="F158" i="13"/>
  <c r="G157" i="13"/>
  <c r="AT297" i="7" s="1"/>
  <c r="F157" i="13"/>
  <c r="G156" i="13"/>
  <c r="AT296" i="7" s="1"/>
  <c r="F156" i="13"/>
  <c r="G155" i="13"/>
  <c r="AT295" i="7" s="1"/>
  <c r="F155" i="13"/>
  <c r="G154" i="13"/>
  <c r="AT294" i="7" s="1"/>
  <c r="F154" i="13"/>
  <c r="G153" i="13"/>
  <c r="AT293" i="7" s="1"/>
  <c r="F153" i="13"/>
  <c r="G152" i="13"/>
  <c r="AT292" i="7" s="1"/>
  <c r="F152" i="13"/>
  <c r="G151" i="13"/>
  <c r="AT291" i="7" s="1"/>
  <c r="F151" i="13"/>
  <c r="G150" i="13"/>
  <c r="AT290" i="7" s="1"/>
  <c r="F150" i="13"/>
  <c r="G149" i="13"/>
  <c r="AT289" i="7" s="1"/>
  <c r="F149" i="13"/>
  <c r="G148" i="13"/>
  <c r="AT288" i="7" s="1"/>
  <c r="F148" i="13"/>
  <c r="G147" i="13"/>
  <c r="AT287" i="7" s="1"/>
  <c r="F147" i="13"/>
  <c r="G146" i="13"/>
  <c r="AT286" i="7" s="1"/>
  <c r="F146" i="13"/>
  <c r="G140" i="13"/>
  <c r="AS315" i="7" s="1"/>
  <c r="F140" i="13"/>
  <c r="G139" i="13"/>
  <c r="AS314" i="7" s="1"/>
  <c r="F139" i="13"/>
  <c r="G138" i="13"/>
  <c r="AS313" i="7" s="1"/>
  <c r="F138" i="13"/>
  <c r="G137" i="13"/>
  <c r="AS312" i="7" s="1"/>
  <c r="F137" i="13"/>
  <c r="G136" i="13"/>
  <c r="AS311" i="7" s="1"/>
  <c r="F136" i="13"/>
  <c r="G135" i="13"/>
  <c r="AS310" i="7" s="1"/>
  <c r="F135" i="13"/>
  <c r="G134" i="13"/>
  <c r="AS309" i="7" s="1"/>
  <c r="F134" i="13"/>
  <c r="G133" i="13"/>
  <c r="AS308" i="7" s="1"/>
  <c r="F133" i="13"/>
  <c r="G132" i="13"/>
  <c r="AS307" i="7" s="1"/>
  <c r="F132" i="13"/>
  <c r="G131" i="13"/>
  <c r="AS306" i="7" s="1"/>
  <c r="F131" i="13"/>
  <c r="G130" i="13"/>
  <c r="AS305" i="7" s="1"/>
  <c r="F130" i="13"/>
  <c r="G129" i="13"/>
  <c r="AS304" i="7" s="1"/>
  <c r="F129" i="13"/>
  <c r="G128" i="13"/>
  <c r="AS303" i="7" s="1"/>
  <c r="F128" i="13"/>
  <c r="G127" i="13"/>
  <c r="AS302" i="7" s="1"/>
  <c r="F127" i="13"/>
  <c r="G126" i="13"/>
  <c r="AS301" i="7" s="1"/>
  <c r="F126" i="13"/>
  <c r="G125" i="13"/>
  <c r="AS300" i="7" s="1"/>
  <c r="F125" i="13"/>
  <c r="G124" i="13"/>
  <c r="AS299" i="7" s="1"/>
  <c r="F124" i="13"/>
  <c r="G123" i="13"/>
  <c r="AS298" i="7" s="1"/>
  <c r="F123" i="13"/>
  <c r="G122" i="13"/>
  <c r="AS297" i="7" s="1"/>
  <c r="F122" i="13"/>
  <c r="G121" i="13"/>
  <c r="AS296" i="7" s="1"/>
  <c r="F121" i="13"/>
  <c r="G120" i="13"/>
  <c r="AS295" i="7" s="1"/>
  <c r="F120" i="13"/>
  <c r="G119" i="13"/>
  <c r="AS294" i="7" s="1"/>
  <c r="F119" i="13"/>
  <c r="G118" i="13"/>
  <c r="AS293" i="7" s="1"/>
  <c r="F118" i="13"/>
  <c r="G117" i="13"/>
  <c r="AS292" i="7" s="1"/>
  <c r="F117" i="13"/>
  <c r="G116" i="13"/>
  <c r="AS291" i="7" s="1"/>
  <c r="F116" i="13"/>
  <c r="G115" i="13"/>
  <c r="AS290" i="7" s="1"/>
  <c r="F115" i="13"/>
  <c r="G114" i="13"/>
  <c r="AS289" i="7" s="1"/>
  <c r="F114" i="13"/>
  <c r="G113" i="13"/>
  <c r="AS288" i="7" s="1"/>
  <c r="F113" i="13"/>
  <c r="G112" i="13"/>
  <c r="AS287" i="7" s="1"/>
  <c r="F112" i="13"/>
  <c r="G111" i="13"/>
  <c r="AS286" i="7" s="1"/>
  <c r="F111" i="13"/>
  <c r="G105" i="13"/>
  <c r="AR315" i="7" s="1"/>
  <c r="F105" i="13"/>
  <c r="G104" i="13"/>
  <c r="AR314" i="7" s="1"/>
  <c r="F104" i="13"/>
  <c r="G103" i="13"/>
  <c r="AR313" i="7" s="1"/>
  <c r="F103" i="13"/>
  <c r="G102" i="13"/>
  <c r="AR312" i="7" s="1"/>
  <c r="F102" i="13"/>
  <c r="G101" i="13"/>
  <c r="AR311" i="7" s="1"/>
  <c r="F101" i="13"/>
  <c r="G100" i="13"/>
  <c r="AR310" i="7" s="1"/>
  <c r="F100" i="13"/>
  <c r="G99" i="13"/>
  <c r="AR309" i="7" s="1"/>
  <c r="F99" i="13"/>
  <c r="G98" i="13"/>
  <c r="AR308" i="7" s="1"/>
  <c r="F98" i="13"/>
  <c r="G97" i="13"/>
  <c r="AR307" i="7" s="1"/>
  <c r="F97" i="13"/>
  <c r="G96" i="13"/>
  <c r="AR306" i="7" s="1"/>
  <c r="F96" i="13"/>
  <c r="G95" i="13"/>
  <c r="AR305" i="7" s="1"/>
  <c r="F95" i="13"/>
  <c r="G94" i="13"/>
  <c r="AR304" i="7" s="1"/>
  <c r="F94" i="13"/>
  <c r="G93" i="13"/>
  <c r="AR303" i="7" s="1"/>
  <c r="F93" i="13"/>
  <c r="G92" i="13"/>
  <c r="AR302" i="7" s="1"/>
  <c r="F92" i="13"/>
  <c r="G91" i="13"/>
  <c r="AR301" i="7" s="1"/>
  <c r="F91" i="13"/>
  <c r="G90" i="13"/>
  <c r="AR300" i="7" s="1"/>
  <c r="F90" i="13"/>
  <c r="G89" i="13"/>
  <c r="AR299" i="7" s="1"/>
  <c r="F89" i="13"/>
  <c r="G88" i="13"/>
  <c r="AR298" i="7" s="1"/>
  <c r="F88" i="13"/>
  <c r="G87" i="13"/>
  <c r="AR297" i="7" s="1"/>
  <c r="F87" i="13"/>
  <c r="G86" i="13"/>
  <c r="AR296" i="7" s="1"/>
  <c r="F86" i="13"/>
  <c r="G85" i="13"/>
  <c r="AR295" i="7" s="1"/>
  <c r="F85" i="13"/>
  <c r="G84" i="13"/>
  <c r="AR294" i="7" s="1"/>
  <c r="F84" i="13"/>
  <c r="G83" i="13"/>
  <c r="AR293" i="7" s="1"/>
  <c r="F83" i="13"/>
  <c r="G82" i="13"/>
  <c r="AR292" i="7" s="1"/>
  <c r="F82" i="13"/>
  <c r="G81" i="13"/>
  <c r="AR291" i="7" s="1"/>
  <c r="F81" i="13"/>
  <c r="G80" i="13"/>
  <c r="AR290" i="7" s="1"/>
  <c r="F80" i="13"/>
  <c r="G79" i="13"/>
  <c r="AR289" i="7" s="1"/>
  <c r="F79" i="13"/>
  <c r="G78" i="13"/>
  <c r="AR288" i="7" s="1"/>
  <c r="F78" i="13"/>
  <c r="G77" i="13"/>
  <c r="AR287" i="7" s="1"/>
  <c r="F77" i="13"/>
  <c r="G76" i="13"/>
  <c r="AR286" i="7" s="1"/>
  <c r="F76" i="13"/>
  <c r="G70" i="13"/>
  <c r="AQ315" i="7" s="1"/>
  <c r="F70" i="13"/>
  <c r="G69" i="13"/>
  <c r="AQ314" i="7" s="1"/>
  <c r="F69" i="13"/>
  <c r="G68" i="13"/>
  <c r="AQ313" i="7" s="1"/>
  <c r="F68" i="13"/>
  <c r="G67" i="13"/>
  <c r="AQ312" i="7" s="1"/>
  <c r="F67" i="13"/>
  <c r="G66" i="13"/>
  <c r="AQ311" i="7" s="1"/>
  <c r="F66" i="13"/>
  <c r="G65" i="13"/>
  <c r="AQ310" i="7" s="1"/>
  <c r="F65" i="13"/>
  <c r="G64" i="13"/>
  <c r="AQ309" i="7" s="1"/>
  <c r="F64" i="13"/>
  <c r="G63" i="13"/>
  <c r="AQ308" i="7" s="1"/>
  <c r="F63" i="13"/>
  <c r="G62" i="13"/>
  <c r="AQ307" i="7" s="1"/>
  <c r="F62" i="13"/>
  <c r="G61" i="13"/>
  <c r="AQ306" i="7" s="1"/>
  <c r="F61" i="13"/>
  <c r="G60" i="13"/>
  <c r="AQ305" i="7" s="1"/>
  <c r="F60" i="13"/>
  <c r="G59" i="13"/>
  <c r="AQ304" i="7" s="1"/>
  <c r="F59" i="13"/>
  <c r="G58" i="13"/>
  <c r="AQ303" i="7" s="1"/>
  <c r="F58" i="13"/>
  <c r="G57" i="13"/>
  <c r="AQ302" i="7" s="1"/>
  <c r="F57" i="13"/>
  <c r="G56" i="13"/>
  <c r="AQ301" i="7" s="1"/>
  <c r="F56" i="13"/>
  <c r="G55" i="13"/>
  <c r="AQ300" i="7" s="1"/>
  <c r="F55" i="13"/>
  <c r="G54" i="13"/>
  <c r="AQ299" i="7" s="1"/>
  <c r="F54" i="13"/>
  <c r="G53" i="13"/>
  <c r="AQ298" i="7" s="1"/>
  <c r="F53" i="13"/>
  <c r="G52" i="13"/>
  <c r="AQ297" i="7" s="1"/>
  <c r="F52" i="13"/>
  <c r="G51" i="13"/>
  <c r="AQ296" i="7" s="1"/>
  <c r="F51" i="13"/>
  <c r="G50" i="13"/>
  <c r="AQ295" i="7" s="1"/>
  <c r="F50" i="13"/>
  <c r="G49" i="13"/>
  <c r="AQ294" i="7" s="1"/>
  <c r="F49" i="13"/>
  <c r="G48" i="13"/>
  <c r="AQ293" i="7" s="1"/>
  <c r="F48" i="13"/>
  <c r="G47" i="13"/>
  <c r="AQ292" i="7" s="1"/>
  <c r="F47" i="13"/>
  <c r="G46" i="13"/>
  <c r="AQ291" i="7" s="1"/>
  <c r="F46" i="13"/>
  <c r="G45" i="13"/>
  <c r="AQ290" i="7" s="1"/>
  <c r="F45" i="13"/>
  <c r="G44" i="13"/>
  <c r="AQ289" i="7" s="1"/>
  <c r="F44" i="13"/>
  <c r="G43" i="13"/>
  <c r="AQ288" i="7" s="1"/>
  <c r="F43" i="13"/>
  <c r="G42" i="13"/>
  <c r="AQ287" i="7" s="1"/>
  <c r="F42" i="13"/>
  <c r="G41" i="13"/>
  <c r="F41" i="13"/>
  <c r="G35" i="14"/>
  <c r="AP315" i="8" s="1"/>
  <c r="G34" i="14"/>
  <c r="AP314" i="8" s="1"/>
  <c r="G33" i="14"/>
  <c r="AP313" i="8" s="1"/>
  <c r="G32" i="14"/>
  <c r="AP312" i="8" s="1"/>
  <c r="G31" i="14"/>
  <c r="AP311" i="8" s="1"/>
  <c r="G30" i="14"/>
  <c r="AP310" i="8" s="1"/>
  <c r="G29" i="14"/>
  <c r="AP309" i="8" s="1"/>
  <c r="G28" i="14"/>
  <c r="AP308" i="8" s="1"/>
  <c r="G27" i="14"/>
  <c r="AP307" i="8" s="1"/>
  <c r="G26" i="14"/>
  <c r="AP306" i="8" s="1"/>
  <c r="G25" i="14"/>
  <c r="AP305" i="8" s="1"/>
  <c r="G24" i="14"/>
  <c r="AP304" i="8" s="1"/>
  <c r="G23" i="14"/>
  <c r="AP303" i="8" s="1"/>
  <c r="G22" i="14"/>
  <c r="AP302" i="8" s="1"/>
  <c r="G21" i="14"/>
  <c r="AP301" i="8" s="1"/>
  <c r="G20" i="14"/>
  <c r="AP300" i="8" s="1"/>
  <c r="G19" i="14"/>
  <c r="AP299" i="8" s="1"/>
  <c r="G18" i="14"/>
  <c r="AP298" i="8" s="1"/>
  <c r="G17" i="14"/>
  <c r="AP297" i="8" s="1"/>
  <c r="G16" i="14"/>
  <c r="AP296" i="8" s="1"/>
  <c r="G15" i="14"/>
  <c r="AP295" i="8" s="1"/>
  <c r="G14" i="14"/>
  <c r="AP294" i="8" s="1"/>
  <c r="G13" i="14"/>
  <c r="AP293" i="8" s="1"/>
  <c r="G12" i="14"/>
  <c r="AP292" i="8" s="1"/>
  <c r="G11" i="14"/>
  <c r="AP291" i="8" s="1"/>
  <c r="G10" i="14"/>
  <c r="AP290" i="8" s="1"/>
  <c r="G9" i="14"/>
  <c r="AP289" i="8" s="1"/>
  <c r="G8" i="14"/>
  <c r="AP288" i="8" s="1"/>
  <c r="G7" i="14"/>
  <c r="AP287" i="8" s="1"/>
  <c r="G6" i="14"/>
  <c r="BG310" i="8" l="1"/>
  <c r="BE310" i="8"/>
  <c r="BC310" i="8"/>
  <c r="BA310" i="8"/>
  <c r="AY311" i="8"/>
  <c r="BD310" i="8"/>
  <c r="AZ310" i="8"/>
  <c r="BB310" i="8"/>
  <c r="BF310" i="8"/>
  <c r="G35" i="13"/>
  <c r="AP315" i="7" s="1"/>
  <c r="F35" i="13"/>
  <c r="G34" i="13"/>
  <c r="AP314" i="7" s="1"/>
  <c r="F34" i="13"/>
  <c r="G33" i="13"/>
  <c r="AP313" i="7" s="1"/>
  <c r="F33" i="13"/>
  <c r="G32" i="13"/>
  <c r="AP312" i="7" s="1"/>
  <c r="F32" i="13"/>
  <c r="G31" i="13"/>
  <c r="AP311" i="7" s="1"/>
  <c r="F31" i="13"/>
  <c r="G30" i="13"/>
  <c r="AP310" i="7" s="1"/>
  <c r="F30" i="13"/>
  <c r="G29" i="13"/>
  <c r="AP309" i="7" s="1"/>
  <c r="F29" i="13"/>
  <c r="G28" i="13"/>
  <c r="AP308" i="7" s="1"/>
  <c r="F28" i="13"/>
  <c r="G27" i="13"/>
  <c r="AP307" i="7" s="1"/>
  <c r="F27" i="13"/>
  <c r="G26" i="13"/>
  <c r="AP306" i="7" s="1"/>
  <c r="F26" i="13"/>
  <c r="G25" i="13"/>
  <c r="AP305" i="7" s="1"/>
  <c r="F25" i="13"/>
  <c r="G24" i="13"/>
  <c r="AP304" i="7" s="1"/>
  <c r="F24" i="13"/>
  <c r="G23" i="13"/>
  <c r="AP303" i="7" s="1"/>
  <c r="F23" i="13"/>
  <c r="G22" i="13"/>
  <c r="AP302" i="7" s="1"/>
  <c r="F22" i="13"/>
  <c r="G21" i="13"/>
  <c r="AP301" i="7" s="1"/>
  <c r="F21" i="13"/>
  <c r="G20" i="13"/>
  <c r="AP300" i="7" s="1"/>
  <c r="F20" i="13"/>
  <c r="G19" i="13"/>
  <c r="AP299" i="7" s="1"/>
  <c r="F19" i="13"/>
  <c r="G18" i="13"/>
  <c r="AP298" i="7" s="1"/>
  <c r="F18" i="13"/>
  <c r="G17" i="13"/>
  <c r="AP297" i="7" s="1"/>
  <c r="F17" i="13"/>
  <c r="G16" i="13"/>
  <c r="AP296" i="7" s="1"/>
  <c r="F16" i="13"/>
  <c r="G15" i="13"/>
  <c r="AP295" i="7" s="1"/>
  <c r="F15" i="13"/>
  <c r="G14" i="13"/>
  <c r="AP294" i="7" s="1"/>
  <c r="F14" i="13"/>
  <c r="G13" i="13"/>
  <c r="AP293" i="7" s="1"/>
  <c r="F13" i="13"/>
  <c r="G12" i="13"/>
  <c r="AP292" i="7" s="1"/>
  <c r="F12" i="13"/>
  <c r="G11" i="13"/>
  <c r="AP291" i="7" s="1"/>
  <c r="F11" i="13"/>
  <c r="G10" i="13"/>
  <c r="AP290" i="7" s="1"/>
  <c r="F10" i="13"/>
  <c r="G9" i="13"/>
  <c r="AP289" i="7" s="1"/>
  <c r="F9" i="13"/>
  <c r="G8" i="13"/>
  <c r="AP288" i="7" s="1"/>
  <c r="F8" i="13"/>
  <c r="G7" i="13"/>
  <c r="AP287" i="7" s="1"/>
  <c r="F7" i="13"/>
  <c r="G6" i="13"/>
  <c r="AP286" i="7" s="1"/>
  <c r="F6" i="13"/>
  <c r="AY312" i="8" l="1"/>
  <c r="BF311" i="8"/>
  <c r="BD311" i="8"/>
  <c r="BB311" i="8"/>
  <c r="AZ311" i="8"/>
  <c r="BG311" i="8"/>
  <c r="BC311" i="8"/>
  <c r="BA311" i="8"/>
  <c r="BE311" i="8"/>
  <c r="U287" i="7"/>
  <c r="U288" i="7" s="1"/>
  <c r="U289" i="7" s="1"/>
  <c r="U290" i="7" s="1"/>
  <c r="U291" i="7" s="1"/>
  <c r="U292" i="7" s="1"/>
  <c r="U293" i="7" s="1"/>
  <c r="U294" i="7" s="1"/>
  <c r="U295" i="7" s="1"/>
  <c r="U296" i="7" s="1"/>
  <c r="U297" i="7" s="1"/>
  <c r="U298" i="7" s="1"/>
  <c r="U299" i="7" s="1"/>
  <c r="U300" i="7" s="1"/>
  <c r="U301" i="7" s="1"/>
  <c r="U302" i="7" s="1"/>
  <c r="U303" i="7" s="1"/>
  <c r="U304" i="7" s="1"/>
  <c r="U305" i="7" s="1"/>
  <c r="U306" i="7" s="1"/>
  <c r="U307" i="7" s="1"/>
  <c r="U308" i="7" s="1"/>
  <c r="U309" i="7" s="1"/>
  <c r="U310" i="7" s="1"/>
  <c r="U311" i="7" s="1"/>
  <c r="U312" i="7" s="1"/>
  <c r="U313" i="7" s="1"/>
  <c r="U314" i="7" s="1"/>
  <c r="U315" i="7" s="1"/>
  <c r="K287" i="7"/>
  <c r="K288" i="7" s="1"/>
  <c r="K289" i="7" s="1"/>
  <c r="K290" i="7" s="1"/>
  <c r="K291" i="7" s="1"/>
  <c r="K292" i="7" s="1"/>
  <c r="K293" i="7" s="1"/>
  <c r="K294" i="7" s="1"/>
  <c r="K295" i="7" s="1"/>
  <c r="K296" i="7" s="1"/>
  <c r="K297" i="7" s="1"/>
  <c r="K298" i="7" s="1"/>
  <c r="K299" i="7" s="1"/>
  <c r="K300" i="7" s="1"/>
  <c r="K301" i="7" s="1"/>
  <c r="K302" i="7" s="1"/>
  <c r="K303" i="7" s="1"/>
  <c r="K304" i="7" s="1"/>
  <c r="K305" i="7" s="1"/>
  <c r="K306" i="7" s="1"/>
  <c r="K307" i="7" s="1"/>
  <c r="K308" i="7" s="1"/>
  <c r="K309" i="7" s="1"/>
  <c r="K310" i="7" s="1"/>
  <c r="K311" i="7" s="1"/>
  <c r="K312" i="7" s="1"/>
  <c r="K313" i="7" s="1"/>
  <c r="K314" i="7" s="1"/>
  <c r="K315" i="7" s="1"/>
  <c r="AE287" i="7"/>
  <c r="AE288" i="7" s="1"/>
  <c r="AE289" i="7" s="1"/>
  <c r="AE290" i="7" s="1"/>
  <c r="AE291" i="7" s="1"/>
  <c r="AE292" i="7" s="1"/>
  <c r="AE293" i="7" s="1"/>
  <c r="AE294" i="7" s="1"/>
  <c r="AE295" i="7" s="1"/>
  <c r="AE296" i="7" s="1"/>
  <c r="AE297" i="7" s="1"/>
  <c r="AE298" i="7" s="1"/>
  <c r="AE299" i="7" s="1"/>
  <c r="AE300" i="7" s="1"/>
  <c r="AE301" i="7" s="1"/>
  <c r="AE302" i="7" s="1"/>
  <c r="AE303" i="7" s="1"/>
  <c r="AE304" i="7" s="1"/>
  <c r="AE305" i="7" s="1"/>
  <c r="AE306" i="7" s="1"/>
  <c r="AE307" i="7" s="1"/>
  <c r="AE308" i="7" s="1"/>
  <c r="AE309" i="7" s="1"/>
  <c r="AE310" i="7" s="1"/>
  <c r="AE311" i="7" s="1"/>
  <c r="AE312" i="7" s="1"/>
  <c r="AE313" i="7" s="1"/>
  <c r="AE314" i="7" s="1"/>
  <c r="AE315" i="7" s="1"/>
  <c r="AE287" i="8"/>
  <c r="AE288" i="8" s="1"/>
  <c r="AE289" i="8" s="1"/>
  <c r="AE290" i="8" s="1"/>
  <c r="AE291" i="8" s="1"/>
  <c r="AE292" i="8" s="1"/>
  <c r="AE293" i="8" s="1"/>
  <c r="AE294" i="8" s="1"/>
  <c r="AE295" i="8" s="1"/>
  <c r="AE296" i="8" s="1"/>
  <c r="AE297" i="8" s="1"/>
  <c r="AE298" i="8" s="1"/>
  <c r="AE299" i="8" s="1"/>
  <c r="AE300" i="8" s="1"/>
  <c r="AE301" i="8" s="1"/>
  <c r="AE302" i="8" s="1"/>
  <c r="AE303" i="8" s="1"/>
  <c r="AE304" i="8" s="1"/>
  <c r="AE305" i="8" s="1"/>
  <c r="AE306" i="8" s="1"/>
  <c r="AE307" i="8" s="1"/>
  <c r="AE308" i="8" s="1"/>
  <c r="AE309" i="8" s="1"/>
  <c r="AE310" i="8" s="1"/>
  <c r="AE311" i="8" s="1"/>
  <c r="AE312" i="8" s="1"/>
  <c r="AE313" i="8" s="1"/>
  <c r="AE314" i="8" s="1"/>
  <c r="AE315" i="8" s="1"/>
  <c r="U287" i="8"/>
  <c r="U288" i="8" s="1"/>
  <c r="U289" i="8" s="1"/>
  <c r="U290" i="8" s="1"/>
  <c r="U291" i="8" s="1"/>
  <c r="U292" i="8" s="1"/>
  <c r="U293" i="8" s="1"/>
  <c r="U294" i="8" s="1"/>
  <c r="U295" i="8" s="1"/>
  <c r="U296" i="8" s="1"/>
  <c r="U297" i="8" s="1"/>
  <c r="U298" i="8" s="1"/>
  <c r="U299" i="8" s="1"/>
  <c r="U300" i="8" s="1"/>
  <c r="U301" i="8" s="1"/>
  <c r="U302" i="8" s="1"/>
  <c r="U303" i="8" s="1"/>
  <c r="U304" i="8" s="1"/>
  <c r="U305" i="8" s="1"/>
  <c r="U306" i="8" s="1"/>
  <c r="U307" i="8" s="1"/>
  <c r="U308" i="8" s="1"/>
  <c r="U309" i="8" s="1"/>
  <c r="U310" i="8" s="1"/>
  <c r="U311" i="8" s="1"/>
  <c r="U312" i="8" s="1"/>
  <c r="U313" i="8" s="1"/>
  <c r="U314" i="8" s="1"/>
  <c r="U315" i="8" s="1"/>
  <c r="K287" i="8"/>
  <c r="K288" i="8" s="1"/>
  <c r="K289" i="8" s="1"/>
  <c r="K290" i="8" s="1"/>
  <c r="K291" i="8" s="1"/>
  <c r="K292" i="8" s="1"/>
  <c r="K293" i="8" s="1"/>
  <c r="K294" i="8" s="1"/>
  <c r="K295" i="8" s="1"/>
  <c r="K296" i="8" s="1"/>
  <c r="K297" i="8" s="1"/>
  <c r="K298" i="8" s="1"/>
  <c r="K299" i="8" s="1"/>
  <c r="K300" i="8" s="1"/>
  <c r="K301" i="8" s="1"/>
  <c r="K302" i="8" s="1"/>
  <c r="K303" i="8" s="1"/>
  <c r="K304" i="8" s="1"/>
  <c r="K305" i="8" s="1"/>
  <c r="K306" i="8" s="1"/>
  <c r="K307" i="8" s="1"/>
  <c r="K308" i="8" s="1"/>
  <c r="K309" i="8" s="1"/>
  <c r="K310" i="8" s="1"/>
  <c r="K311" i="8" s="1"/>
  <c r="K312" i="8" s="1"/>
  <c r="K313" i="8" s="1"/>
  <c r="K314" i="8" s="1"/>
  <c r="K315" i="8" s="1"/>
  <c r="C280" i="8"/>
  <c r="S315" i="8" s="1"/>
  <c r="B280" i="8"/>
  <c r="I315" i="8" s="1"/>
  <c r="C279" i="8"/>
  <c r="S314" i="8" s="1"/>
  <c r="B279" i="8"/>
  <c r="I314" i="8" s="1"/>
  <c r="C278" i="8"/>
  <c r="S313" i="8" s="1"/>
  <c r="B278" i="8"/>
  <c r="I313" i="8" s="1"/>
  <c r="C277" i="8"/>
  <c r="S312" i="8" s="1"/>
  <c r="B277" i="8"/>
  <c r="I312" i="8" s="1"/>
  <c r="C276" i="8"/>
  <c r="S311" i="8" s="1"/>
  <c r="B276" i="8"/>
  <c r="I311" i="8" s="1"/>
  <c r="C275" i="8"/>
  <c r="S310" i="8" s="1"/>
  <c r="B275" i="8"/>
  <c r="I310" i="8" s="1"/>
  <c r="C274" i="8"/>
  <c r="S309" i="8" s="1"/>
  <c r="B274" i="8"/>
  <c r="I309" i="8" s="1"/>
  <c r="C273" i="8"/>
  <c r="S308" i="8" s="1"/>
  <c r="B273" i="8"/>
  <c r="I308" i="8" s="1"/>
  <c r="C272" i="8"/>
  <c r="S307" i="8" s="1"/>
  <c r="B272" i="8"/>
  <c r="I307" i="8" s="1"/>
  <c r="C271" i="8"/>
  <c r="S306" i="8" s="1"/>
  <c r="B271" i="8"/>
  <c r="I306" i="8" s="1"/>
  <c r="C270" i="8"/>
  <c r="S305" i="8" s="1"/>
  <c r="B270" i="8"/>
  <c r="I305" i="8" s="1"/>
  <c r="C269" i="8"/>
  <c r="S304" i="8" s="1"/>
  <c r="B269" i="8"/>
  <c r="I304" i="8" s="1"/>
  <c r="C268" i="8"/>
  <c r="S303" i="8" s="1"/>
  <c r="B268" i="8"/>
  <c r="I303" i="8" s="1"/>
  <c r="C267" i="8"/>
  <c r="S302" i="8" s="1"/>
  <c r="B267" i="8"/>
  <c r="I302" i="8" s="1"/>
  <c r="C266" i="8"/>
  <c r="S301" i="8" s="1"/>
  <c r="B266" i="8"/>
  <c r="I301" i="8" s="1"/>
  <c r="C265" i="8"/>
  <c r="S300" i="8" s="1"/>
  <c r="B265" i="8"/>
  <c r="I300" i="8" s="1"/>
  <c r="C264" i="8"/>
  <c r="S299" i="8" s="1"/>
  <c r="B264" i="8"/>
  <c r="I299" i="8" s="1"/>
  <c r="C263" i="8"/>
  <c r="S298" i="8" s="1"/>
  <c r="B263" i="8"/>
  <c r="I298" i="8" s="1"/>
  <c r="C262" i="8"/>
  <c r="S297" i="8" s="1"/>
  <c r="B262" i="8"/>
  <c r="I297" i="8" s="1"/>
  <c r="C261" i="8"/>
  <c r="S296" i="8" s="1"/>
  <c r="B261" i="8"/>
  <c r="I296" i="8" s="1"/>
  <c r="C260" i="8"/>
  <c r="S295" i="8" s="1"/>
  <c r="B260" i="8"/>
  <c r="I295" i="8" s="1"/>
  <c r="C259" i="8"/>
  <c r="S294" i="8" s="1"/>
  <c r="B259" i="8"/>
  <c r="I294" i="8" s="1"/>
  <c r="C258" i="8"/>
  <c r="S293" i="8" s="1"/>
  <c r="B258" i="8"/>
  <c r="I293" i="8" s="1"/>
  <c r="C257" i="8"/>
  <c r="S292" i="8" s="1"/>
  <c r="B257" i="8"/>
  <c r="I292" i="8" s="1"/>
  <c r="C256" i="8"/>
  <c r="S291" i="8" s="1"/>
  <c r="B256" i="8"/>
  <c r="I291" i="8" s="1"/>
  <c r="C255" i="8"/>
  <c r="S290" i="8" s="1"/>
  <c r="B255" i="8"/>
  <c r="I290" i="8" s="1"/>
  <c r="C254" i="8"/>
  <c r="S289" i="8" s="1"/>
  <c r="B254" i="8"/>
  <c r="I289" i="8" s="1"/>
  <c r="C253" i="8"/>
  <c r="S288" i="8" s="1"/>
  <c r="B253" i="8"/>
  <c r="I288" i="8" s="1"/>
  <c r="C252" i="8"/>
  <c r="S287" i="8" s="1"/>
  <c r="B252" i="8"/>
  <c r="I287" i="8" s="1"/>
  <c r="C251" i="8"/>
  <c r="S286" i="8" s="1"/>
  <c r="B251" i="8"/>
  <c r="I286" i="8" s="1"/>
  <c r="C245" i="8"/>
  <c r="R315" i="8" s="1"/>
  <c r="B245" i="8"/>
  <c r="H315" i="8" s="1"/>
  <c r="C244" i="8"/>
  <c r="R314" i="8" s="1"/>
  <c r="B244" i="8"/>
  <c r="H314" i="8" s="1"/>
  <c r="C243" i="8"/>
  <c r="R313" i="8" s="1"/>
  <c r="B243" i="8"/>
  <c r="H313" i="8" s="1"/>
  <c r="C242" i="8"/>
  <c r="R312" i="8" s="1"/>
  <c r="B242" i="8"/>
  <c r="H312" i="8" s="1"/>
  <c r="C241" i="8"/>
  <c r="R311" i="8" s="1"/>
  <c r="B241" i="8"/>
  <c r="H311" i="8" s="1"/>
  <c r="C240" i="8"/>
  <c r="R310" i="8" s="1"/>
  <c r="B240" i="8"/>
  <c r="H310" i="8" s="1"/>
  <c r="C239" i="8"/>
  <c r="R309" i="8" s="1"/>
  <c r="B239" i="8"/>
  <c r="H309" i="8" s="1"/>
  <c r="C238" i="8"/>
  <c r="R308" i="8" s="1"/>
  <c r="B238" i="8"/>
  <c r="H308" i="8" s="1"/>
  <c r="C237" i="8"/>
  <c r="R307" i="8" s="1"/>
  <c r="B237" i="8"/>
  <c r="H307" i="8" s="1"/>
  <c r="C236" i="8"/>
  <c r="R306" i="8" s="1"/>
  <c r="B236" i="8"/>
  <c r="H306" i="8" s="1"/>
  <c r="C235" i="8"/>
  <c r="R305" i="8" s="1"/>
  <c r="B235" i="8"/>
  <c r="H305" i="8" s="1"/>
  <c r="C234" i="8"/>
  <c r="R304" i="8" s="1"/>
  <c r="B234" i="8"/>
  <c r="H304" i="8" s="1"/>
  <c r="C233" i="8"/>
  <c r="R303" i="8" s="1"/>
  <c r="B233" i="8"/>
  <c r="H303" i="8" s="1"/>
  <c r="C232" i="8"/>
  <c r="R302" i="8" s="1"/>
  <c r="B232" i="8"/>
  <c r="H302" i="8" s="1"/>
  <c r="C231" i="8"/>
  <c r="R301" i="8" s="1"/>
  <c r="B231" i="8"/>
  <c r="H301" i="8" s="1"/>
  <c r="C230" i="8"/>
  <c r="R300" i="8" s="1"/>
  <c r="B230" i="8"/>
  <c r="H300" i="8" s="1"/>
  <c r="C229" i="8"/>
  <c r="R299" i="8" s="1"/>
  <c r="B229" i="8"/>
  <c r="H299" i="8" s="1"/>
  <c r="C228" i="8"/>
  <c r="R298" i="8" s="1"/>
  <c r="B228" i="8"/>
  <c r="H298" i="8" s="1"/>
  <c r="C227" i="8"/>
  <c r="R297" i="8" s="1"/>
  <c r="B227" i="8"/>
  <c r="H297" i="8" s="1"/>
  <c r="C226" i="8"/>
  <c r="R296" i="8" s="1"/>
  <c r="B226" i="8"/>
  <c r="H296" i="8" s="1"/>
  <c r="C225" i="8"/>
  <c r="R295" i="8" s="1"/>
  <c r="B225" i="8"/>
  <c r="H295" i="8" s="1"/>
  <c r="C224" i="8"/>
  <c r="R294" i="8" s="1"/>
  <c r="B224" i="8"/>
  <c r="H294" i="8" s="1"/>
  <c r="C223" i="8"/>
  <c r="R293" i="8" s="1"/>
  <c r="B223" i="8"/>
  <c r="H293" i="8" s="1"/>
  <c r="C222" i="8"/>
  <c r="R292" i="8" s="1"/>
  <c r="B222" i="8"/>
  <c r="H292" i="8" s="1"/>
  <c r="C221" i="8"/>
  <c r="R291" i="8" s="1"/>
  <c r="B221" i="8"/>
  <c r="H291" i="8" s="1"/>
  <c r="C220" i="8"/>
  <c r="R290" i="8" s="1"/>
  <c r="B220" i="8"/>
  <c r="H290" i="8" s="1"/>
  <c r="C219" i="8"/>
  <c r="R289" i="8" s="1"/>
  <c r="B219" i="8"/>
  <c r="H289" i="8" s="1"/>
  <c r="C218" i="8"/>
  <c r="R288" i="8" s="1"/>
  <c r="B218" i="8"/>
  <c r="H288" i="8" s="1"/>
  <c r="C217" i="8"/>
  <c r="R287" i="8" s="1"/>
  <c r="B217" i="8"/>
  <c r="H287" i="8" s="1"/>
  <c r="C216" i="8"/>
  <c r="R286" i="8" s="1"/>
  <c r="B216" i="8"/>
  <c r="H286" i="8" s="1"/>
  <c r="C210" i="8"/>
  <c r="Q315" i="8" s="1"/>
  <c r="B210" i="8"/>
  <c r="G315" i="8" s="1"/>
  <c r="C209" i="8"/>
  <c r="Q314" i="8" s="1"/>
  <c r="B209" i="8"/>
  <c r="G314" i="8" s="1"/>
  <c r="C208" i="8"/>
  <c r="Q313" i="8" s="1"/>
  <c r="B208" i="8"/>
  <c r="G313" i="8" s="1"/>
  <c r="C207" i="8"/>
  <c r="Q312" i="8" s="1"/>
  <c r="B207" i="8"/>
  <c r="G312" i="8" s="1"/>
  <c r="C206" i="8"/>
  <c r="Q311" i="8" s="1"/>
  <c r="B206" i="8"/>
  <c r="G311" i="8" s="1"/>
  <c r="C205" i="8"/>
  <c r="Q310" i="8" s="1"/>
  <c r="B205" i="8"/>
  <c r="G310" i="8" s="1"/>
  <c r="C204" i="8"/>
  <c r="Q309" i="8" s="1"/>
  <c r="B204" i="8"/>
  <c r="G309" i="8" s="1"/>
  <c r="C203" i="8"/>
  <c r="Q308" i="8" s="1"/>
  <c r="B203" i="8"/>
  <c r="G308" i="8" s="1"/>
  <c r="C202" i="8"/>
  <c r="Q307" i="8" s="1"/>
  <c r="B202" i="8"/>
  <c r="G307" i="8" s="1"/>
  <c r="C201" i="8"/>
  <c r="Q306" i="8" s="1"/>
  <c r="B201" i="8"/>
  <c r="G306" i="8" s="1"/>
  <c r="C200" i="8"/>
  <c r="Q305" i="8" s="1"/>
  <c r="B200" i="8"/>
  <c r="G305" i="8" s="1"/>
  <c r="C199" i="8"/>
  <c r="Q304" i="8" s="1"/>
  <c r="B199" i="8"/>
  <c r="G304" i="8" s="1"/>
  <c r="C198" i="8"/>
  <c r="Q303" i="8" s="1"/>
  <c r="B198" i="8"/>
  <c r="G303" i="8" s="1"/>
  <c r="C197" i="8"/>
  <c r="Q302" i="8" s="1"/>
  <c r="B197" i="8"/>
  <c r="G302" i="8" s="1"/>
  <c r="C196" i="8"/>
  <c r="Q301" i="8" s="1"/>
  <c r="B196" i="8"/>
  <c r="G301" i="8" s="1"/>
  <c r="C195" i="8"/>
  <c r="Q300" i="8" s="1"/>
  <c r="B195" i="8"/>
  <c r="G300" i="8" s="1"/>
  <c r="C194" i="8"/>
  <c r="Q299" i="8" s="1"/>
  <c r="B194" i="8"/>
  <c r="G299" i="8" s="1"/>
  <c r="C193" i="8"/>
  <c r="Q298" i="8" s="1"/>
  <c r="B193" i="8"/>
  <c r="G298" i="8" s="1"/>
  <c r="C192" i="8"/>
  <c r="Q297" i="8" s="1"/>
  <c r="B192" i="8"/>
  <c r="G297" i="8" s="1"/>
  <c r="C191" i="8"/>
  <c r="Q296" i="8" s="1"/>
  <c r="B191" i="8"/>
  <c r="G296" i="8" s="1"/>
  <c r="C190" i="8"/>
  <c r="Q295" i="8" s="1"/>
  <c r="B190" i="8"/>
  <c r="G295" i="8" s="1"/>
  <c r="C189" i="8"/>
  <c r="Q294" i="8" s="1"/>
  <c r="B189" i="8"/>
  <c r="G294" i="8" s="1"/>
  <c r="C188" i="8"/>
  <c r="Q293" i="8" s="1"/>
  <c r="B188" i="8"/>
  <c r="G293" i="8" s="1"/>
  <c r="C187" i="8"/>
  <c r="Q292" i="8" s="1"/>
  <c r="B187" i="8"/>
  <c r="G292" i="8" s="1"/>
  <c r="C186" i="8"/>
  <c r="Q291" i="8" s="1"/>
  <c r="B186" i="8"/>
  <c r="G291" i="8" s="1"/>
  <c r="C185" i="8"/>
  <c r="Q290" i="8" s="1"/>
  <c r="B185" i="8"/>
  <c r="G290" i="8" s="1"/>
  <c r="C184" i="8"/>
  <c r="Q289" i="8" s="1"/>
  <c r="B184" i="8"/>
  <c r="G289" i="8" s="1"/>
  <c r="C183" i="8"/>
  <c r="Q288" i="8" s="1"/>
  <c r="B183" i="8"/>
  <c r="G288" i="8" s="1"/>
  <c r="C182" i="8"/>
  <c r="Q287" i="8" s="1"/>
  <c r="B182" i="8"/>
  <c r="G287" i="8" s="1"/>
  <c r="C181" i="8"/>
  <c r="Q286" i="8" s="1"/>
  <c r="B181" i="8"/>
  <c r="G286" i="8" s="1"/>
  <c r="C175" i="8"/>
  <c r="P315" i="8" s="1"/>
  <c r="B175" i="8"/>
  <c r="F315" i="8" s="1"/>
  <c r="C174" i="8"/>
  <c r="P314" i="8" s="1"/>
  <c r="B174" i="8"/>
  <c r="F314" i="8" s="1"/>
  <c r="C173" i="8"/>
  <c r="P313" i="8" s="1"/>
  <c r="B173" i="8"/>
  <c r="F313" i="8" s="1"/>
  <c r="C172" i="8"/>
  <c r="P312" i="8" s="1"/>
  <c r="B172" i="8"/>
  <c r="F312" i="8" s="1"/>
  <c r="C171" i="8"/>
  <c r="P311" i="8" s="1"/>
  <c r="B171" i="8"/>
  <c r="F311" i="8" s="1"/>
  <c r="C170" i="8"/>
  <c r="P310" i="8" s="1"/>
  <c r="B170" i="8"/>
  <c r="F310" i="8" s="1"/>
  <c r="C169" i="8"/>
  <c r="P309" i="8" s="1"/>
  <c r="B169" i="8"/>
  <c r="F309" i="8" s="1"/>
  <c r="C168" i="8"/>
  <c r="P308" i="8" s="1"/>
  <c r="B168" i="8"/>
  <c r="F308" i="8" s="1"/>
  <c r="C167" i="8"/>
  <c r="P307" i="8" s="1"/>
  <c r="B167" i="8"/>
  <c r="F307" i="8" s="1"/>
  <c r="C166" i="8"/>
  <c r="P306" i="8" s="1"/>
  <c r="B166" i="8"/>
  <c r="F306" i="8" s="1"/>
  <c r="C165" i="8"/>
  <c r="P305" i="8" s="1"/>
  <c r="B165" i="8"/>
  <c r="F305" i="8" s="1"/>
  <c r="C164" i="8"/>
  <c r="P304" i="8" s="1"/>
  <c r="B164" i="8"/>
  <c r="F304" i="8" s="1"/>
  <c r="C163" i="8"/>
  <c r="P303" i="8" s="1"/>
  <c r="B163" i="8"/>
  <c r="F303" i="8" s="1"/>
  <c r="C162" i="8"/>
  <c r="P302" i="8" s="1"/>
  <c r="B162" i="8"/>
  <c r="F302" i="8" s="1"/>
  <c r="C161" i="8"/>
  <c r="P301" i="8" s="1"/>
  <c r="B161" i="8"/>
  <c r="F301" i="8" s="1"/>
  <c r="C160" i="8"/>
  <c r="P300" i="8" s="1"/>
  <c r="B160" i="8"/>
  <c r="F300" i="8" s="1"/>
  <c r="C159" i="8"/>
  <c r="P299" i="8" s="1"/>
  <c r="B159" i="8"/>
  <c r="F299" i="8" s="1"/>
  <c r="C158" i="8"/>
  <c r="P298" i="8" s="1"/>
  <c r="B158" i="8"/>
  <c r="F298" i="8" s="1"/>
  <c r="C157" i="8"/>
  <c r="P297" i="8" s="1"/>
  <c r="B157" i="8"/>
  <c r="F297" i="8" s="1"/>
  <c r="C156" i="8"/>
  <c r="P296" i="8" s="1"/>
  <c r="B156" i="8"/>
  <c r="F296" i="8" s="1"/>
  <c r="C155" i="8"/>
  <c r="P295" i="8" s="1"/>
  <c r="B155" i="8"/>
  <c r="F295" i="8" s="1"/>
  <c r="C154" i="8"/>
  <c r="P294" i="8" s="1"/>
  <c r="B154" i="8"/>
  <c r="F294" i="8" s="1"/>
  <c r="C153" i="8"/>
  <c r="P293" i="8" s="1"/>
  <c r="B153" i="8"/>
  <c r="F293" i="8" s="1"/>
  <c r="C152" i="8"/>
  <c r="P292" i="8" s="1"/>
  <c r="B152" i="8"/>
  <c r="F292" i="8" s="1"/>
  <c r="C151" i="8"/>
  <c r="P291" i="8" s="1"/>
  <c r="B151" i="8"/>
  <c r="F291" i="8" s="1"/>
  <c r="C150" i="8"/>
  <c r="P290" i="8" s="1"/>
  <c r="B150" i="8"/>
  <c r="F290" i="8" s="1"/>
  <c r="C149" i="8"/>
  <c r="P289" i="8" s="1"/>
  <c r="B149" i="8"/>
  <c r="F289" i="8" s="1"/>
  <c r="C148" i="8"/>
  <c r="P288" i="8" s="1"/>
  <c r="B148" i="8"/>
  <c r="F288" i="8" s="1"/>
  <c r="C147" i="8"/>
  <c r="P287" i="8" s="1"/>
  <c r="B147" i="8"/>
  <c r="F287" i="8" s="1"/>
  <c r="C146" i="8"/>
  <c r="P286" i="8" s="1"/>
  <c r="B146" i="8"/>
  <c r="F286" i="8" s="1"/>
  <c r="C140" i="8"/>
  <c r="O315" i="8" s="1"/>
  <c r="B140" i="8"/>
  <c r="E315" i="8" s="1"/>
  <c r="C139" i="8"/>
  <c r="O314" i="8" s="1"/>
  <c r="B139" i="8"/>
  <c r="E314" i="8" s="1"/>
  <c r="C138" i="8"/>
  <c r="O313" i="8" s="1"/>
  <c r="B138" i="8"/>
  <c r="E313" i="8" s="1"/>
  <c r="C137" i="8"/>
  <c r="O312" i="8" s="1"/>
  <c r="B137" i="8"/>
  <c r="E312" i="8" s="1"/>
  <c r="C136" i="8"/>
  <c r="O311" i="8" s="1"/>
  <c r="B136" i="8"/>
  <c r="E311" i="8" s="1"/>
  <c r="C135" i="8"/>
  <c r="O310" i="8" s="1"/>
  <c r="B135" i="8"/>
  <c r="E310" i="8" s="1"/>
  <c r="C134" i="8"/>
  <c r="O309" i="8" s="1"/>
  <c r="B134" i="8"/>
  <c r="E309" i="8" s="1"/>
  <c r="C133" i="8"/>
  <c r="O308" i="8" s="1"/>
  <c r="B133" i="8"/>
  <c r="E308" i="8" s="1"/>
  <c r="C132" i="8"/>
  <c r="O307" i="8" s="1"/>
  <c r="B132" i="8"/>
  <c r="E307" i="8" s="1"/>
  <c r="C131" i="8"/>
  <c r="O306" i="8" s="1"/>
  <c r="B131" i="8"/>
  <c r="E306" i="8" s="1"/>
  <c r="C130" i="8"/>
  <c r="O305" i="8" s="1"/>
  <c r="B130" i="8"/>
  <c r="E305" i="8" s="1"/>
  <c r="C129" i="8"/>
  <c r="O304" i="8" s="1"/>
  <c r="B129" i="8"/>
  <c r="E304" i="8" s="1"/>
  <c r="C128" i="8"/>
  <c r="O303" i="8" s="1"/>
  <c r="B128" i="8"/>
  <c r="E303" i="8" s="1"/>
  <c r="C127" i="8"/>
  <c r="O302" i="8" s="1"/>
  <c r="B127" i="8"/>
  <c r="E302" i="8" s="1"/>
  <c r="C126" i="8"/>
  <c r="O301" i="8" s="1"/>
  <c r="B126" i="8"/>
  <c r="E301" i="8" s="1"/>
  <c r="C125" i="8"/>
  <c r="O300" i="8" s="1"/>
  <c r="B125" i="8"/>
  <c r="E300" i="8" s="1"/>
  <c r="C124" i="8"/>
  <c r="O299" i="8" s="1"/>
  <c r="B124" i="8"/>
  <c r="E299" i="8" s="1"/>
  <c r="C123" i="8"/>
  <c r="O298" i="8" s="1"/>
  <c r="B123" i="8"/>
  <c r="E298" i="8" s="1"/>
  <c r="C122" i="8"/>
  <c r="O297" i="8" s="1"/>
  <c r="B122" i="8"/>
  <c r="E297" i="8" s="1"/>
  <c r="C121" i="8"/>
  <c r="O296" i="8" s="1"/>
  <c r="B121" i="8"/>
  <c r="E296" i="8" s="1"/>
  <c r="C120" i="8"/>
  <c r="O295" i="8" s="1"/>
  <c r="B120" i="8"/>
  <c r="E295" i="8" s="1"/>
  <c r="C119" i="8"/>
  <c r="O294" i="8" s="1"/>
  <c r="B119" i="8"/>
  <c r="E294" i="8" s="1"/>
  <c r="C118" i="8"/>
  <c r="O293" i="8" s="1"/>
  <c r="B118" i="8"/>
  <c r="E293" i="8" s="1"/>
  <c r="C117" i="8"/>
  <c r="O292" i="8" s="1"/>
  <c r="B117" i="8"/>
  <c r="E292" i="8" s="1"/>
  <c r="C116" i="8"/>
  <c r="O291" i="8" s="1"/>
  <c r="B116" i="8"/>
  <c r="E291" i="8" s="1"/>
  <c r="C115" i="8"/>
  <c r="O290" i="8" s="1"/>
  <c r="B115" i="8"/>
  <c r="E290" i="8" s="1"/>
  <c r="C114" i="8"/>
  <c r="O289" i="8" s="1"/>
  <c r="B114" i="8"/>
  <c r="E289" i="8" s="1"/>
  <c r="C113" i="8"/>
  <c r="O288" i="8" s="1"/>
  <c r="B113" i="8"/>
  <c r="E288" i="8" s="1"/>
  <c r="C112" i="8"/>
  <c r="O287" i="8" s="1"/>
  <c r="B112" i="8"/>
  <c r="E287" i="8" s="1"/>
  <c r="C111" i="8"/>
  <c r="O286" i="8" s="1"/>
  <c r="B111" i="8"/>
  <c r="E286" i="8" s="1"/>
  <c r="C105" i="8"/>
  <c r="N315" i="8" s="1"/>
  <c r="B105" i="8"/>
  <c r="D315" i="8" s="1"/>
  <c r="C104" i="8"/>
  <c r="N314" i="8" s="1"/>
  <c r="B104" i="8"/>
  <c r="D314" i="8" s="1"/>
  <c r="C103" i="8"/>
  <c r="N313" i="8" s="1"/>
  <c r="B103" i="8"/>
  <c r="D313" i="8" s="1"/>
  <c r="C102" i="8"/>
  <c r="N312" i="8" s="1"/>
  <c r="B102" i="8"/>
  <c r="D312" i="8" s="1"/>
  <c r="C101" i="8"/>
  <c r="N311" i="8" s="1"/>
  <c r="B101" i="8"/>
  <c r="D311" i="8" s="1"/>
  <c r="C100" i="8"/>
  <c r="N310" i="8" s="1"/>
  <c r="B100" i="8"/>
  <c r="D310" i="8" s="1"/>
  <c r="C99" i="8"/>
  <c r="N309" i="8" s="1"/>
  <c r="B99" i="8"/>
  <c r="D309" i="8" s="1"/>
  <c r="C98" i="8"/>
  <c r="N308" i="8" s="1"/>
  <c r="B98" i="8"/>
  <c r="D308" i="8" s="1"/>
  <c r="C97" i="8"/>
  <c r="N307" i="8" s="1"/>
  <c r="B97" i="8"/>
  <c r="D307" i="8" s="1"/>
  <c r="C96" i="8"/>
  <c r="N306" i="8" s="1"/>
  <c r="B96" i="8"/>
  <c r="D306" i="8" s="1"/>
  <c r="C95" i="8"/>
  <c r="N305" i="8" s="1"/>
  <c r="B95" i="8"/>
  <c r="D305" i="8" s="1"/>
  <c r="C94" i="8"/>
  <c r="N304" i="8" s="1"/>
  <c r="B94" i="8"/>
  <c r="D304" i="8" s="1"/>
  <c r="C93" i="8"/>
  <c r="N303" i="8" s="1"/>
  <c r="B93" i="8"/>
  <c r="D303" i="8" s="1"/>
  <c r="C92" i="8"/>
  <c r="N302" i="8" s="1"/>
  <c r="B92" i="8"/>
  <c r="D302" i="8" s="1"/>
  <c r="C91" i="8"/>
  <c r="N301" i="8" s="1"/>
  <c r="B91" i="8"/>
  <c r="D301" i="8" s="1"/>
  <c r="C90" i="8"/>
  <c r="N300" i="8" s="1"/>
  <c r="B90" i="8"/>
  <c r="D300" i="8" s="1"/>
  <c r="C89" i="8"/>
  <c r="N299" i="8" s="1"/>
  <c r="B89" i="8"/>
  <c r="D299" i="8" s="1"/>
  <c r="C88" i="8"/>
  <c r="N298" i="8" s="1"/>
  <c r="B88" i="8"/>
  <c r="D298" i="8" s="1"/>
  <c r="C87" i="8"/>
  <c r="N297" i="8" s="1"/>
  <c r="B87" i="8"/>
  <c r="D297" i="8" s="1"/>
  <c r="C86" i="8"/>
  <c r="N296" i="8" s="1"/>
  <c r="B86" i="8"/>
  <c r="D296" i="8" s="1"/>
  <c r="C85" i="8"/>
  <c r="N295" i="8" s="1"/>
  <c r="B85" i="8"/>
  <c r="D295" i="8" s="1"/>
  <c r="C84" i="8"/>
  <c r="N294" i="8" s="1"/>
  <c r="B84" i="8"/>
  <c r="D294" i="8" s="1"/>
  <c r="C83" i="8"/>
  <c r="N293" i="8" s="1"/>
  <c r="B83" i="8"/>
  <c r="D293" i="8" s="1"/>
  <c r="C82" i="8"/>
  <c r="N292" i="8" s="1"/>
  <c r="B82" i="8"/>
  <c r="D292" i="8" s="1"/>
  <c r="C81" i="8"/>
  <c r="N291" i="8" s="1"/>
  <c r="B81" i="8"/>
  <c r="D291" i="8" s="1"/>
  <c r="C80" i="8"/>
  <c r="N290" i="8" s="1"/>
  <c r="B80" i="8"/>
  <c r="D290" i="8" s="1"/>
  <c r="C79" i="8"/>
  <c r="N289" i="8" s="1"/>
  <c r="B79" i="8"/>
  <c r="D289" i="8" s="1"/>
  <c r="C78" i="8"/>
  <c r="N288" i="8" s="1"/>
  <c r="B78" i="8"/>
  <c r="D288" i="8" s="1"/>
  <c r="C77" i="8"/>
  <c r="N287" i="8" s="1"/>
  <c r="B77" i="8"/>
  <c r="D287" i="8" s="1"/>
  <c r="C76" i="8"/>
  <c r="N286" i="8" s="1"/>
  <c r="B76" i="8"/>
  <c r="D286" i="8" s="1"/>
  <c r="BG312" i="8" l="1"/>
  <c r="BE312" i="8"/>
  <c r="BC312" i="8"/>
  <c r="BA312" i="8"/>
  <c r="BF312" i="8"/>
  <c r="BB312" i="8"/>
  <c r="AY313" i="8"/>
  <c r="AZ312" i="8"/>
  <c r="BD312" i="8"/>
  <c r="C70" i="8"/>
  <c r="M315" i="8" s="1"/>
  <c r="B70" i="8"/>
  <c r="C315" i="8" s="1"/>
  <c r="C69" i="8"/>
  <c r="M314" i="8" s="1"/>
  <c r="B69" i="8"/>
  <c r="C314" i="8" s="1"/>
  <c r="C68" i="8"/>
  <c r="M313" i="8" s="1"/>
  <c r="B68" i="8"/>
  <c r="C313" i="8" s="1"/>
  <c r="C67" i="8"/>
  <c r="M312" i="8" s="1"/>
  <c r="B67" i="8"/>
  <c r="C312" i="8" s="1"/>
  <c r="C66" i="8"/>
  <c r="M311" i="8" s="1"/>
  <c r="B66" i="8"/>
  <c r="C311" i="8" s="1"/>
  <c r="C65" i="8"/>
  <c r="M310" i="8" s="1"/>
  <c r="B65" i="8"/>
  <c r="C310" i="8" s="1"/>
  <c r="C64" i="8"/>
  <c r="M309" i="8" s="1"/>
  <c r="B64" i="8"/>
  <c r="C309" i="8" s="1"/>
  <c r="C63" i="8"/>
  <c r="M308" i="8" s="1"/>
  <c r="B63" i="8"/>
  <c r="C308" i="8" s="1"/>
  <c r="C62" i="8"/>
  <c r="M307" i="8" s="1"/>
  <c r="B62" i="8"/>
  <c r="C307" i="8" s="1"/>
  <c r="C61" i="8"/>
  <c r="M306" i="8" s="1"/>
  <c r="B61" i="8"/>
  <c r="C306" i="8" s="1"/>
  <c r="C60" i="8"/>
  <c r="M305" i="8" s="1"/>
  <c r="B60" i="8"/>
  <c r="C305" i="8" s="1"/>
  <c r="C59" i="8"/>
  <c r="M304" i="8" s="1"/>
  <c r="B59" i="8"/>
  <c r="C304" i="8" s="1"/>
  <c r="C58" i="8"/>
  <c r="M303" i="8" s="1"/>
  <c r="B58" i="8"/>
  <c r="C303" i="8" s="1"/>
  <c r="C57" i="8"/>
  <c r="M302" i="8" s="1"/>
  <c r="B57" i="8"/>
  <c r="C302" i="8" s="1"/>
  <c r="C56" i="8"/>
  <c r="M301" i="8" s="1"/>
  <c r="B56" i="8"/>
  <c r="C301" i="8" s="1"/>
  <c r="C55" i="8"/>
  <c r="M300" i="8" s="1"/>
  <c r="B55" i="8"/>
  <c r="C300" i="8" s="1"/>
  <c r="C54" i="8"/>
  <c r="M299" i="8" s="1"/>
  <c r="B54" i="8"/>
  <c r="C299" i="8" s="1"/>
  <c r="C53" i="8"/>
  <c r="M298" i="8" s="1"/>
  <c r="B53" i="8"/>
  <c r="C298" i="8" s="1"/>
  <c r="C52" i="8"/>
  <c r="M297" i="8" s="1"/>
  <c r="B52" i="8"/>
  <c r="C297" i="8" s="1"/>
  <c r="C51" i="8"/>
  <c r="M296" i="8" s="1"/>
  <c r="B51" i="8"/>
  <c r="C296" i="8" s="1"/>
  <c r="C50" i="8"/>
  <c r="M295" i="8" s="1"/>
  <c r="B50" i="8"/>
  <c r="C295" i="8" s="1"/>
  <c r="C49" i="8"/>
  <c r="M294" i="8" s="1"/>
  <c r="B49" i="8"/>
  <c r="C294" i="8" s="1"/>
  <c r="C48" i="8"/>
  <c r="M293" i="8" s="1"/>
  <c r="B48" i="8"/>
  <c r="C293" i="8" s="1"/>
  <c r="C47" i="8"/>
  <c r="M292" i="8" s="1"/>
  <c r="B47" i="8"/>
  <c r="C292" i="8" s="1"/>
  <c r="C46" i="8"/>
  <c r="M291" i="8" s="1"/>
  <c r="B46" i="8"/>
  <c r="C291" i="8" s="1"/>
  <c r="C45" i="8"/>
  <c r="M290" i="8" s="1"/>
  <c r="B45" i="8"/>
  <c r="C290" i="8" s="1"/>
  <c r="C44" i="8"/>
  <c r="M289" i="8" s="1"/>
  <c r="B44" i="8"/>
  <c r="C289" i="8" s="1"/>
  <c r="C43" i="8"/>
  <c r="M288" i="8" s="1"/>
  <c r="B43" i="8"/>
  <c r="C288" i="8" s="1"/>
  <c r="C42" i="8"/>
  <c r="M287" i="8" s="1"/>
  <c r="B42" i="8"/>
  <c r="C287" i="8" s="1"/>
  <c r="C41" i="8"/>
  <c r="M286" i="8" s="1"/>
  <c r="B41" i="8"/>
  <c r="C286" i="8" s="1"/>
  <c r="C35" i="8"/>
  <c r="L315" i="8" s="1"/>
  <c r="B35" i="8"/>
  <c r="B315" i="8" s="1"/>
  <c r="C34" i="8"/>
  <c r="L314" i="8" s="1"/>
  <c r="B34" i="8"/>
  <c r="B314" i="8" s="1"/>
  <c r="C33" i="8"/>
  <c r="L313" i="8" s="1"/>
  <c r="B33" i="8"/>
  <c r="B313" i="8" s="1"/>
  <c r="C32" i="8"/>
  <c r="L312" i="8" s="1"/>
  <c r="B32" i="8"/>
  <c r="B312" i="8" s="1"/>
  <c r="C31" i="8"/>
  <c r="L311" i="8" s="1"/>
  <c r="B31" i="8"/>
  <c r="B311" i="8" s="1"/>
  <c r="C30" i="8"/>
  <c r="L310" i="8" s="1"/>
  <c r="B30" i="8"/>
  <c r="B310" i="8" s="1"/>
  <c r="C29" i="8"/>
  <c r="L309" i="8" s="1"/>
  <c r="B29" i="8"/>
  <c r="B309" i="8" s="1"/>
  <c r="C28" i="8"/>
  <c r="L308" i="8" s="1"/>
  <c r="B28" i="8"/>
  <c r="B308" i="8" s="1"/>
  <c r="C27" i="8"/>
  <c r="L307" i="8" s="1"/>
  <c r="B27" i="8"/>
  <c r="B307" i="8" s="1"/>
  <c r="C26" i="8"/>
  <c r="L306" i="8" s="1"/>
  <c r="B26" i="8"/>
  <c r="B306" i="8" s="1"/>
  <c r="C25" i="8"/>
  <c r="L305" i="8" s="1"/>
  <c r="B25" i="8"/>
  <c r="B305" i="8" s="1"/>
  <c r="C24" i="8"/>
  <c r="L304" i="8" s="1"/>
  <c r="B24" i="8"/>
  <c r="B304" i="8" s="1"/>
  <c r="C23" i="8"/>
  <c r="L303" i="8" s="1"/>
  <c r="B23" i="8"/>
  <c r="B303" i="8" s="1"/>
  <c r="C22" i="8"/>
  <c r="L302" i="8" s="1"/>
  <c r="B22" i="8"/>
  <c r="B302" i="8" s="1"/>
  <c r="C21" i="8"/>
  <c r="L301" i="8" s="1"/>
  <c r="B21" i="8"/>
  <c r="B301" i="8" s="1"/>
  <c r="C20" i="8"/>
  <c r="L300" i="8" s="1"/>
  <c r="B20" i="8"/>
  <c r="B300" i="8" s="1"/>
  <c r="C19" i="8"/>
  <c r="L299" i="8" s="1"/>
  <c r="B19" i="8"/>
  <c r="B299" i="8" s="1"/>
  <c r="C18" i="8"/>
  <c r="L298" i="8" s="1"/>
  <c r="B18" i="8"/>
  <c r="B298" i="8" s="1"/>
  <c r="C17" i="8"/>
  <c r="L297" i="8" s="1"/>
  <c r="B17" i="8"/>
  <c r="B297" i="8" s="1"/>
  <c r="C16" i="8"/>
  <c r="L296" i="8" s="1"/>
  <c r="B16" i="8"/>
  <c r="B296" i="8" s="1"/>
  <c r="C15" i="8"/>
  <c r="L295" i="8" s="1"/>
  <c r="B15" i="8"/>
  <c r="B295" i="8" s="1"/>
  <c r="C14" i="8"/>
  <c r="L294" i="8" s="1"/>
  <c r="B14" i="8"/>
  <c r="B294" i="8" s="1"/>
  <c r="C13" i="8"/>
  <c r="L293" i="8" s="1"/>
  <c r="B13" i="8"/>
  <c r="B293" i="8" s="1"/>
  <c r="C12" i="8"/>
  <c r="L292" i="8" s="1"/>
  <c r="B12" i="8"/>
  <c r="B292" i="8" s="1"/>
  <c r="C11" i="8"/>
  <c r="L291" i="8" s="1"/>
  <c r="B11" i="8"/>
  <c r="B291" i="8" s="1"/>
  <c r="C10" i="8"/>
  <c r="L290" i="8" s="1"/>
  <c r="B10" i="8"/>
  <c r="B290" i="8" s="1"/>
  <c r="C9" i="8"/>
  <c r="L289" i="8" s="1"/>
  <c r="B9" i="8"/>
  <c r="B289" i="8" s="1"/>
  <c r="C8" i="8"/>
  <c r="L288" i="8" s="1"/>
  <c r="B8" i="8"/>
  <c r="B288" i="8" s="1"/>
  <c r="C7" i="8"/>
  <c r="L287" i="8" s="1"/>
  <c r="B7" i="8"/>
  <c r="B287" i="8" s="1"/>
  <c r="C6" i="8"/>
  <c r="L286" i="8" s="1"/>
  <c r="B6" i="8"/>
  <c r="B286" i="8" s="1"/>
  <c r="A287" i="8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288" i="7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287" i="7"/>
  <c r="AY314" i="8" l="1"/>
  <c r="BF313" i="8"/>
  <c r="BD313" i="8"/>
  <c r="BB313" i="8"/>
  <c r="AZ313" i="8"/>
  <c r="BE313" i="8"/>
  <c r="BA313" i="8"/>
  <c r="BG313" i="8"/>
  <c r="BC313" i="8"/>
  <c r="AM315" i="8"/>
  <c r="D280" i="8"/>
  <c r="AC315" i="8" s="1"/>
  <c r="AM314" i="8"/>
  <c r="D279" i="8"/>
  <c r="AC314" i="8" s="1"/>
  <c r="AM313" i="8"/>
  <c r="D278" i="8"/>
  <c r="AC313" i="8" s="1"/>
  <c r="AM312" i="8"/>
  <c r="D277" i="8"/>
  <c r="AC312" i="8" s="1"/>
  <c r="AM311" i="8"/>
  <c r="D276" i="8"/>
  <c r="AC311" i="8" s="1"/>
  <c r="AM310" i="8"/>
  <c r="D275" i="8"/>
  <c r="AC310" i="8" s="1"/>
  <c r="AM309" i="8"/>
  <c r="D274" i="8"/>
  <c r="AC309" i="8" s="1"/>
  <c r="AM308" i="8"/>
  <c r="D273" i="8"/>
  <c r="AC308" i="8" s="1"/>
  <c r="AM307" i="8"/>
  <c r="D272" i="8"/>
  <c r="AC307" i="8" s="1"/>
  <c r="AM306" i="8"/>
  <c r="D271" i="8"/>
  <c r="AC306" i="8" s="1"/>
  <c r="AM305" i="8"/>
  <c r="D270" i="8"/>
  <c r="AC305" i="8" s="1"/>
  <c r="AM304" i="8"/>
  <c r="D269" i="8"/>
  <c r="AC304" i="8" s="1"/>
  <c r="AM303" i="8"/>
  <c r="D268" i="8"/>
  <c r="AC303" i="8" s="1"/>
  <c r="AM302" i="8"/>
  <c r="D267" i="8"/>
  <c r="AC302" i="8" s="1"/>
  <c r="AM301" i="8"/>
  <c r="D266" i="8"/>
  <c r="AC301" i="8" s="1"/>
  <c r="AM300" i="8"/>
  <c r="D265" i="8"/>
  <c r="AC300" i="8" s="1"/>
  <c r="AM299" i="8"/>
  <c r="D264" i="8"/>
  <c r="AC299" i="8" s="1"/>
  <c r="AM298" i="8"/>
  <c r="D263" i="8"/>
  <c r="AC298" i="8" s="1"/>
  <c r="AM297" i="8"/>
  <c r="D262" i="8"/>
  <c r="AC297" i="8" s="1"/>
  <c r="AM296" i="8"/>
  <c r="D261" i="8"/>
  <c r="AC296" i="8" s="1"/>
  <c r="AM295" i="8"/>
  <c r="D260" i="8"/>
  <c r="AC295" i="8" s="1"/>
  <c r="AM294" i="8"/>
  <c r="D259" i="8"/>
  <c r="AC294" i="8" s="1"/>
  <c r="AM293" i="8"/>
  <c r="D258" i="8"/>
  <c r="AC293" i="8" s="1"/>
  <c r="AM292" i="8"/>
  <c r="D257" i="8"/>
  <c r="AC292" i="8" s="1"/>
  <c r="AM291" i="8"/>
  <c r="D256" i="8"/>
  <c r="AC291" i="8" s="1"/>
  <c r="AM290" i="8"/>
  <c r="D255" i="8"/>
  <c r="AC290" i="8" s="1"/>
  <c r="AM289" i="8"/>
  <c r="D254" i="8"/>
  <c r="AC289" i="8" s="1"/>
  <c r="AM288" i="8"/>
  <c r="D253" i="8"/>
  <c r="AC288" i="8" s="1"/>
  <c r="AM287" i="8"/>
  <c r="D252" i="8"/>
  <c r="AC287" i="8" s="1"/>
  <c r="AM286" i="8"/>
  <c r="D251" i="8"/>
  <c r="AC286" i="8" s="1"/>
  <c r="AL315" i="8"/>
  <c r="D245" i="8"/>
  <c r="AB315" i="8" s="1"/>
  <c r="AL314" i="8"/>
  <c r="D244" i="8"/>
  <c r="AB314" i="8" s="1"/>
  <c r="AL313" i="8"/>
  <c r="D243" i="8"/>
  <c r="AB313" i="8" s="1"/>
  <c r="AL312" i="8"/>
  <c r="D242" i="8"/>
  <c r="AB312" i="8" s="1"/>
  <c r="AL311" i="8"/>
  <c r="D241" i="8"/>
  <c r="AB311" i="8" s="1"/>
  <c r="AL310" i="8"/>
  <c r="D240" i="8"/>
  <c r="AB310" i="8" s="1"/>
  <c r="AL309" i="8"/>
  <c r="D239" i="8"/>
  <c r="AB309" i="8" s="1"/>
  <c r="AL308" i="8"/>
  <c r="D238" i="8"/>
  <c r="AB308" i="8" s="1"/>
  <c r="AL307" i="8"/>
  <c r="D237" i="8"/>
  <c r="AB307" i="8" s="1"/>
  <c r="AL306" i="8"/>
  <c r="D236" i="8"/>
  <c r="AB306" i="8" s="1"/>
  <c r="AL305" i="8"/>
  <c r="D235" i="8"/>
  <c r="AB305" i="8" s="1"/>
  <c r="AL304" i="8"/>
  <c r="D234" i="8"/>
  <c r="AB304" i="8" s="1"/>
  <c r="AL303" i="8"/>
  <c r="D233" i="8"/>
  <c r="AB303" i="8" s="1"/>
  <c r="AL302" i="8"/>
  <c r="D232" i="8"/>
  <c r="AB302" i="8" s="1"/>
  <c r="AL301" i="8"/>
  <c r="D231" i="8"/>
  <c r="AB301" i="8" s="1"/>
  <c r="AL300" i="8"/>
  <c r="D230" i="8"/>
  <c r="AB300" i="8" s="1"/>
  <c r="AL299" i="8"/>
  <c r="D229" i="8"/>
  <c r="AB299" i="8" s="1"/>
  <c r="AL298" i="8"/>
  <c r="D228" i="8"/>
  <c r="AB298" i="8" s="1"/>
  <c r="AL297" i="8"/>
  <c r="D227" i="8"/>
  <c r="AB297" i="8" s="1"/>
  <c r="AL296" i="8"/>
  <c r="D226" i="8"/>
  <c r="AB296" i="8" s="1"/>
  <c r="AL295" i="8"/>
  <c r="D225" i="8"/>
  <c r="AB295" i="8" s="1"/>
  <c r="AL294" i="8"/>
  <c r="D224" i="8"/>
  <c r="AB294" i="8" s="1"/>
  <c r="AL293" i="8"/>
  <c r="D223" i="8"/>
  <c r="AB293" i="8" s="1"/>
  <c r="AL292" i="8"/>
  <c r="D222" i="8"/>
  <c r="AB292" i="8" s="1"/>
  <c r="AL291" i="8"/>
  <c r="D221" i="8"/>
  <c r="AB291" i="8" s="1"/>
  <c r="AL290" i="8"/>
  <c r="D220" i="8"/>
  <c r="AB290" i="8" s="1"/>
  <c r="AL289" i="8"/>
  <c r="D219" i="8"/>
  <c r="AB289" i="8" s="1"/>
  <c r="AL288" i="8"/>
  <c r="D218" i="8"/>
  <c r="AB288" i="8" s="1"/>
  <c r="AL287" i="8"/>
  <c r="D217" i="8"/>
  <c r="AB287" i="8" s="1"/>
  <c r="AL286" i="8"/>
  <c r="D216" i="8"/>
  <c r="AB286" i="8" s="1"/>
  <c r="AK315" i="8"/>
  <c r="D210" i="8"/>
  <c r="AA315" i="8" s="1"/>
  <c r="AK314" i="8"/>
  <c r="D209" i="8"/>
  <c r="AA314" i="8" s="1"/>
  <c r="AK313" i="8"/>
  <c r="D208" i="8"/>
  <c r="AA313" i="8" s="1"/>
  <c r="AK312" i="8"/>
  <c r="D207" i="8"/>
  <c r="AA312" i="8" s="1"/>
  <c r="AK311" i="8"/>
  <c r="D206" i="8"/>
  <c r="AA311" i="8" s="1"/>
  <c r="AK310" i="8"/>
  <c r="D205" i="8"/>
  <c r="AA310" i="8" s="1"/>
  <c r="AK309" i="8"/>
  <c r="D204" i="8"/>
  <c r="AA309" i="8" s="1"/>
  <c r="AK308" i="8"/>
  <c r="D203" i="8"/>
  <c r="AA308" i="8" s="1"/>
  <c r="AK307" i="8"/>
  <c r="D202" i="8"/>
  <c r="AA307" i="8" s="1"/>
  <c r="AK306" i="8"/>
  <c r="D201" i="8"/>
  <c r="AA306" i="8" s="1"/>
  <c r="AK305" i="8"/>
  <c r="D200" i="8"/>
  <c r="AA305" i="8" s="1"/>
  <c r="AK304" i="8"/>
  <c r="D199" i="8"/>
  <c r="AA304" i="8" s="1"/>
  <c r="AK303" i="8"/>
  <c r="D198" i="8"/>
  <c r="AA303" i="8" s="1"/>
  <c r="AK302" i="8"/>
  <c r="D197" i="8"/>
  <c r="AA302" i="8" s="1"/>
  <c r="AK301" i="8"/>
  <c r="D196" i="8"/>
  <c r="AA301" i="8" s="1"/>
  <c r="AK300" i="8"/>
  <c r="D195" i="8"/>
  <c r="AA300" i="8" s="1"/>
  <c r="AK299" i="8"/>
  <c r="D194" i="8"/>
  <c r="AA299" i="8" s="1"/>
  <c r="AK298" i="8"/>
  <c r="D193" i="8"/>
  <c r="AA298" i="8" s="1"/>
  <c r="AK297" i="8"/>
  <c r="D192" i="8"/>
  <c r="AA297" i="8" s="1"/>
  <c r="AK296" i="8"/>
  <c r="D191" i="8"/>
  <c r="AA296" i="8" s="1"/>
  <c r="AK295" i="8"/>
  <c r="D190" i="8"/>
  <c r="AA295" i="8" s="1"/>
  <c r="AK294" i="8"/>
  <c r="D189" i="8"/>
  <c r="AA294" i="8" s="1"/>
  <c r="AK293" i="8"/>
  <c r="D188" i="8"/>
  <c r="AA293" i="8" s="1"/>
  <c r="AK292" i="8"/>
  <c r="D187" i="8"/>
  <c r="AA292" i="8" s="1"/>
  <c r="AK291" i="8"/>
  <c r="D186" i="8"/>
  <c r="AA291" i="8" s="1"/>
  <c r="AK290" i="8"/>
  <c r="D185" i="8"/>
  <c r="AA290" i="8" s="1"/>
  <c r="AK289" i="8"/>
  <c r="D184" i="8"/>
  <c r="AA289" i="8" s="1"/>
  <c r="AK288" i="8"/>
  <c r="D183" i="8"/>
  <c r="AA288" i="8" s="1"/>
  <c r="AK287" i="8"/>
  <c r="D182" i="8"/>
  <c r="AA287" i="8" s="1"/>
  <c r="AK286" i="8"/>
  <c r="D181" i="8"/>
  <c r="AA286" i="8" s="1"/>
  <c r="AJ315" i="8"/>
  <c r="D175" i="8"/>
  <c r="Z315" i="8" s="1"/>
  <c r="AJ314" i="8"/>
  <c r="D174" i="8"/>
  <c r="Z314" i="8" s="1"/>
  <c r="AJ313" i="8"/>
  <c r="D173" i="8"/>
  <c r="Z313" i="8" s="1"/>
  <c r="AJ312" i="8"/>
  <c r="D172" i="8"/>
  <c r="Z312" i="8" s="1"/>
  <c r="AJ311" i="8"/>
  <c r="D171" i="8"/>
  <c r="Z311" i="8" s="1"/>
  <c r="AJ310" i="8"/>
  <c r="D170" i="8"/>
  <c r="Z310" i="8" s="1"/>
  <c r="AJ309" i="8"/>
  <c r="D169" i="8"/>
  <c r="Z309" i="8" s="1"/>
  <c r="AJ308" i="8"/>
  <c r="D168" i="8"/>
  <c r="Z308" i="8" s="1"/>
  <c r="AJ307" i="8"/>
  <c r="D167" i="8"/>
  <c r="Z307" i="8" s="1"/>
  <c r="AJ306" i="8"/>
  <c r="D166" i="8"/>
  <c r="Z306" i="8" s="1"/>
  <c r="AJ305" i="8"/>
  <c r="D165" i="8"/>
  <c r="Z305" i="8" s="1"/>
  <c r="AJ304" i="8"/>
  <c r="D164" i="8"/>
  <c r="Z304" i="8" s="1"/>
  <c r="AJ303" i="8"/>
  <c r="D163" i="8"/>
  <c r="Z303" i="8" s="1"/>
  <c r="AJ302" i="8"/>
  <c r="D162" i="8"/>
  <c r="Z302" i="8" s="1"/>
  <c r="AJ301" i="8"/>
  <c r="D161" i="8"/>
  <c r="Z301" i="8" s="1"/>
  <c r="AJ300" i="8"/>
  <c r="D160" i="8"/>
  <c r="Z300" i="8" s="1"/>
  <c r="AJ299" i="8"/>
  <c r="D159" i="8"/>
  <c r="Z299" i="8" s="1"/>
  <c r="AJ298" i="8"/>
  <c r="D158" i="8"/>
  <c r="Z298" i="8" s="1"/>
  <c r="AJ297" i="8"/>
  <c r="D157" i="8"/>
  <c r="Z297" i="8" s="1"/>
  <c r="AJ296" i="8"/>
  <c r="D156" i="8"/>
  <c r="Z296" i="8" s="1"/>
  <c r="AJ295" i="8"/>
  <c r="D155" i="8"/>
  <c r="Z295" i="8" s="1"/>
  <c r="AJ294" i="8"/>
  <c r="D154" i="8"/>
  <c r="Z294" i="8" s="1"/>
  <c r="AJ293" i="8"/>
  <c r="D153" i="8"/>
  <c r="Z293" i="8" s="1"/>
  <c r="AJ292" i="8"/>
  <c r="D152" i="8"/>
  <c r="Z292" i="8" s="1"/>
  <c r="AJ291" i="8"/>
  <c r="D151" i="8"/>
  <c r="Z291" i="8" s="1"/>
  <c r="AJ290" i="8"/>
  <c r="D150" i="8"/>
  <c r="Z290" i="8" s="1"/>
  <c r="AJ289" i="8"/>
  <c r="D149" i="8"/>
  <c r="Z289" i="8" s="1"/>
  <c r="AJ288" i="8"/>
  <c r="D148" i="8"/>
  <c r="Z288" i="8" s="1"/>
  <c r="AJ287" i="8"/>
  <c r="D147" i="8"/>
  <c r="Z287" i="8" s="1"/>
  <c r="AJ286" i="8"/>
  <c r="D146" i="8"/>
  <c r="Z286" i="8" s="1"/>
  <c r="AI315" i="8"/>
  <c r="D140" i="8"/>
  <c r="Y315" i="8" s="1"/>
  <c r="AI314" i="8"/>
  <c r="D139" i="8"/>
  <c r="Y314" i="8" s="1"/>
  <c r="AI313" i="8"/>
  <c r="D138" i="8"/>
  <c r="Y313" i="8" s="1"/>
  <c r="AI312" i="8"/>
  <c r="D137" i="8"/>
  <c r="Y312" i="8" s="1"/>
  <c r="AI311" i="8"/>
  <c r="D136" i="8"/>
  <c r="Y311" i="8" s="1"/>
  <c r="AI310" i="8"/>
  <c r="D135" i="8"/>
  <c r="Y310" i="8" s="1"/>
  <c r="AI309" i="8"/>
  <c r="D134" i="8"/>
  <c r="Y309" i="8" s="1"/>
  <c r="AI308" i="8"/>
  <c r="D133" i="8"/>
  <c r="Y308" i="8" s="1"/>
  <c r="AI307" i="8"/>
  <c r="D132" i="8"/>
  <c r="Y307" i="8" s="1"/>
  <c r="AI306" i="8"/>
  <c r="D131" i="8"/>
  <c r="Y306" i="8" s="1"/>
  <c r="AI305" i="8"/>
  <c r="D130" i="8"/>
  <c r="Y305" i="8" s="1"/>
  <c r="AI304" i="8"/>
  <c r="D129" i="8"/>
  <c r="Y304" i="8" s="1"/>
  <c r="AI303" i="8"/>
  <c r="D128" i="8"/>
  <c r="Y303" i="8" s="1"/>
  <c r="AI302" i="8"/>
  <c r="D127" i="8"/>
  <c r="Y302" i="8" s="1"/>
  <c r="AI301" i="8"/>
  <c r="D126" i="8"/>
  <c r="Y301" i="8" s="1"/>
  <c r="AI300" i="8"/>
  <c r="D125" i="8"/>
  <c r="Y300" i="8" s="1"/>
  <c r="AI299" i="8"/>
  <c r="D124" i="8"/>
  <c r="Y299" i="8" s="1"/>
  <c r="AI298" i="8"/>
  <c r="D123" i="8"/>
  <c r="Y298" i="8" s="1"/>
  <c r="AI297" i="8"/>
  <c r="D122" i="8"/>
  <c r="Y297" i="8" s="1"/>
  <c r="AI296" i="8"/>
  <c r="D121" i="8"/>
  <c r="Y296" i="8" s="1"/>
  <c r="AI295" i="8"/>
  <c r="D120" i="8"/>
  <c r="Y295" i="8" s="1"/>
  <c r="AI294" i="8"/>
  <c r="D119" i="8"/>
  <c r="Y294" i="8" s="1"/>
  <c r="AI293" i="8"/>
  <c r="D118" i="8"/>
  <c r="Y293" i="8" s="1"/>
  <c r="AI292" i="8"/>
  <c r="D117" i="8"/>
  <c r="Y292" i="8" s="1"/>
  <c r="AI291" i="8"/>
  <c r="D116" i="8"/>
  <c r="Y291" i="8" s="1"/>
  <c r="AI290" i="8"/>
  <c r="D115" i="8"/>
  <c r="Y290" i="8" s="1"/>
  <c r="AI289" i="8"/>
  <c r="D114" i="8"/>
  <c r="Y289" i="8" s="1"/>
  <c r="AI288" i="8"/>
  <c r="D113" i="8"/>
  <c r="Y288" i="8" s="1"/>
  <c r="AI287" i="8"/>
  <c r="D112" i="8"/>
  <c r="Y287" i="8" s="1"/>
  <c r="AI286" i="8"/>
  <c r="D111" i="8"/>
  <c r="Y286" i="8" s="1"/>
  <c r="AH315" i="8"/>
  <c r="D105" i="8"/>
  <c r="X315" i="8" s="1"/>
  <c r="AH314" i="8"/>
  <c r="D104" i="8"/>
  <c r="X314" i="8" s="1"/>
  <c r="AH313" i="8"/>
  <c r="D103" i="8"/>
  <c r="X313" i="8" s="1"/>
  <c r="AH312" i="8"/>
  <c r="D102" i="8"/>
  <c r="X312" i="8" s="1"/>
  <c r="AH311" i="8"/>
  <c r="D101" i="8"/>
  <c r="X311" i="8" s="1"/>
  <c r="AH310" i="8"/>
  <c r="D100" i="8"/>
  <c r="X310" i="8" s="1"/>
  <c r="AH309" i="8"/>
  <c r="D99" i="8"/>
  <c r="X309" i="8" s="1"/>
  <c r="AH308" i="8"/>
  <c r="D98" i="8"/>
  <c r="X308" i="8" s="1"/>
  <c r="AH307" i="8"/>
  <c r="D97" i="8"/>
  <c r="X307" i="8" s="1"/>
  <c r="AH306" i="8"/>
  <c r="D96" i="8"/>
  <c r="X306" i="8" s="1"/>
  <c r="AH305" i="8"/>
  <c r="D95" i="8"/>
  <c r="X305" i="8" s="1"/>
  <c r="AH304" i="8"/>
  <c r="D94" i="8"/>
  <c r="X304" i="8" s="1"/>
  <c r="AH303" i="8"/>
  <c r="D93" i="8"/>
  <c r="X303" i="8" s="1"/>
  <c r="AH302" i="8"/>
  <c r="D92" i="8"/>
  <c r="X302" i="8" s="1"/>
  <c r="AH301" i="8"/>
  <c r="D91" i="8"/>
  <c r="X301" i="8" s="1"/>
  <c r="AH300" i="8"/>
  <c r="D90" i="8"/>
  <c r="X300" i="8" s="1"/>
  <c r="AH299" i="8"/>
  <c r="D89" i="8"/>
  <c r="X299" i="8" s="1"/>
  <c r="AH298" i="8"/>
  <c r="D88" i="8"/>
  <c r="X298" i="8" s="1"/>
  <c r="AH297" i="8"/>
  <c r="D87" i="8"/>
  <c r="X297" i="8" s="1"/>
  <c r="AH296" i="8"/>
  <c r="D86" i="8"/>
  <c r="X296" i="8" s="1"/>
  <c r="AH295" i="8"/>
  <c r="D85" i="8"/>
  <c r="X295" i="8" s="1"/>
  <c r="AH294" i="8"/>
  <c r="D84" i="8"/>
  <c r="X294" i="8" s="1"/>
  <c r="AH293" i="8"/>
  <c r="D83" i="8"/>
  <c r="X293" i="8" s="1"/>
  <c r="AH292" i="8"/>
  <c r="D82" i="8"/>
  <c r="X292" i="8" s="1"/>
  <c r="AH291" i="8"/>
  <c r="D81" i="8"/>
  <c r="X291" i="8" s="1"/>
  <c r="AH290" i="8"/>
  <c r="D80" i="8"/>
  <c r="X290" i="8" s="1"/>
  <c r="AH289" i="8"/>
  <c r="D79" i="8"/>
  <c r="X289" i="8" s="1"/>
  <c r="AH288" i="8"/>
  <c r="D78" i="8"/>
  <c r="X288" i="8" s="1"/>
  <c r="AH287" i="8"/>
  <c r="D77" i="8"/>
  <c r="X287" i="8" s="1"/>
  <c r="AH286" i="8"/>
  <c r="D76" i="8"/>
  <c r="X286" i="8" s="1"/>
  <c r="AG315" i="8"/>
  <c r="D70" i="8"/>
  <c r="W315" i="8" s="1"/>
  <c r="AG314" i="8"/>
  <c r="D69" i="8"/>
  <c r="W314" i="8" s="1"/>
  <c r="AG313" i="8"/>
  <c r="D68" i="8"/>
  <c r="W313" i="8" s="1"/>
  <c r="AG312" i="8"/>
  <c r="D67" i="8"/>
  <c r="W312" i="8" s="1"/>
  <c r="AG311" i="8"/>
  <c r="D66" i="8"/>
  <c r="W311" i="8" s="1"/>
  <c r="AG310" i="8"/>
  <c r="D65" i="8"/>
  <c r="W310" i="8" s="1"/>
  <c r="AG309" i="8"/>
  <c r="D64" i="8"/>
  <c r="W309" i="8" s="1"/>
  <c r="AG308" i="8"/>
  <c r="D63" i="8"/>
  <c r="W308" i="8" s="1"/>
  <c r="AG307" i="8"/>
  <c r="D62" i="8"/>
  <c r="W307" i="8" s="1"/>
  <c r="AG306" i="8"/>
  <c r="D61" i="8"/>
  <c r="W306" i="8" s="1"/>
  <c r="AG305" i="8"/>
  <c r="D60" i="8"/>
  <c r="W305" i="8" s="1"/>
  <c r="AG304" i="8"/>
  <c r="D59" i="8"/>
  <c r="W304" i="8" s="1"/>
  <c r="AG303" i="8"/>
  <c r="D58" i="8"/>
  <c r="W303" i="8" s="1"/>
  <c r="AG302" i="8"/>
  <c r="D57" i="8"/>
  <c r="W302" i="8" s="1"/>
  <c r="AG301" i="8"/>
  <c r="D56" i="8"/>
  <c r="W301" i="8" s="1"/>
  <c r="AG300" i="8"/>
  <c r="D55" i="8"/>
  <c r="W300" i="8" s="1"/>
  <c r="AG299" i="8"/>
  <c r="D54" i="8"/>
  <c r="W299" i="8" s="1"/>
  <c r="AG298" i="8"/>
  <c r="D53" i="8"/>
  <c r="W298" i="8" s="1"/>
  <c r="AG297" i="8"/>
  <c r="D52" i="8"/>
  <c r="W297" i="8" s="1"/>
  <c r="AG296" i="8"/>
  <c r="D51" i="8"/>
  <c r="W296" i="8" s="1"/>
  <c r="AG295" i="8"/>
  <c r="D50" i="8"/>
  <c r="W295" i="8" s="1"/>
  <c r="AG294" i="8"/>
  <c r="D49" i="8"/>
  <c r="W294" i="8" s="1"/>
  <c r="AG293" i="8"/>
  <c r="D48" i="8"/>
  <c r="W293" i="8" s="1"/>
  <c r="AG292" i="8"/>
  <c r="D47" i="8"/>
  <c r="W292" i="8" s="1"/>
  <c r="AG291" i="8"/>
  <c r="D46" i="8"/>
  <c r="W291" i="8" s="1"/>
  <c r="AG290" i="8"/>
  <c r="D45" i="8"/>
  <c r="W290" i="8" s="1"/>
  <c r="AG289" i="8"/>
  <c r="D44" i="8"/>
  <c r="W289" i="8" s="1"/>
  <c r="AG288" i="8"/>
  <c r="D43" i="8"/>
  <c r="W288" i="8" s="1"/>
  <c r="AG287" i="8"/>
  <c r="D42" i="8"/>
  <c r="W287" i="8" s="1"/>
  <c r="AG286" i="8"/>
  <c r="D41" i="8"/>
  <c r="W286" i="8" s="1"/>
  <c r="AF315" i="8"/>
  <c r="D35" i="8"/>
  <c r="V315" i="8" s="1"/>
  <c r="AF314" i="8"/>
  <c r="D34" i="8"/>
  <c r="V314" i="8" s="1"/>
  <c r="AF313" i="8"/>
  <c r="D33" i="8"/>
  <c r="V313" i="8" s="1"/>
  <c r="AF312" i="8"/>
  <c r="D32" i="8"/>
  <c r="V312" i="8" s="1"/>
  <c r="AF311" i="8"/>
  <c r="D31" i="8"/>
  <c r="V311" i="8" s="1"/>
  <c r="AF310" i="8"/>
  <c r="D30" i="8"/>
  <c r="V310" i="8" s="1"/>
  <c r="AF309" i="8"/>
  <c r="D29" i="8"/>
  <c r="V309" i="8" s="1"/>
  <c r="AF308" i="8"/>
  <c r="D28" i="8"/>
  <c r="V308" i="8" s="1"/>
  <c r="AF307" i="8"/>
  <c r="D27" i="8"/>
  <c r="V307" i="8" s="1"/>
  <c r="AF306" i="8"/>
  <c r="D26" i="8"/>
  <c r="V306" i="8" s="1"/>
  <c r="AF305" i="8"/>
  <c r="D25" i="8"/>
  <c r="V305" i="8" s="1"/>
  <c r="AF304" i="8"/>
  <c r="D24" i="8"/>
  <c r="V304" i="8" s="1"/>
  <c r="AF303" i="8"/>
  <c r="D23" i="8"/>
  <c r="V303" i="8" s="1"/>
  <c r="AF302" i="8"/>
  <c r="D22" i="8"/>
  <c r="V302" i="8" s="1"/>
  <c r="AF301" i="8"/>
  <c r="D21" i="8"/>
  <c r="V301" i="8" s="1"/>
  <c r="AF300" i="8"/>
  <c r="D20" i="8"/>
  <c r="V300" i="8" s="1"/>
  <c r="AF299" i="8"/>
  <c r="D19" i="8"/>
  <c r="V299" i="8" s="1"/>
  <c r="AF298" i="8"/>
  <c r="D18" i="8"/>
  <c r="V298" i="8" s="1"/>
  <c r="AF297" i="8"/>
  <c r="D17" i="8"/>
  <c r="V297" i="8" s="1"/>
  <c r="AF296" i="8"/>
  <c r="D16" i="8"/>
  <c r="V296" i="8" s="1"/>
  <c r="AF295" i="8"/>
  <c r="D15" i="8"/>
  <c r="V295" i="8" s="1"/>
  <c r="AF294" i="8"/>
  <c r="D14" i="8"/>
  <c r="V294" i="8" s="1"/>
  <c r="AF293" i="8"/>
  <c r="D13" i="8"/>
  <c r="V293" i="8" s="1"/>
  <c r="AF292" i="8"/>
  <c r="D12" i="8"/>
  <c r="V292" i="8" s="1"/>
  <c r="AF291" i="8"/>
  <c r="D11" i="8"/>
  <c r="V291" i="8" s="1"/>
  <c r="AF290" i="8"/>
  <c r="D10" i="8"/>
  <c r="V290" i="8" s="1"/>
  <c r="AF289" i="8"/>
  <c r="D9" i="8"/>
  <c r="V289" i="8" s="1"/>
  <c r="AF288" i="8"/>
  <c r="D8" i="8"/>
  <c r="V288" i="8" s="1"/>
  <c r="AF287" i="8"/>
  <c r="D7" i="8"/>
  <c r="V287" i="8" s="1"/>
  <c r="AF286" i="8"/>
  <c r="D6" i="8"/>
  <c r="V286" i="8" s="1"/>
  <c r="BG314" i="8" l="1"/>
  <c r="BE314" i="8"/>
  <c r="BC314" i="8"/>
  <c r="BA314" i="8"/>
  <c r="AY315" i="8"/>
  <c r="BD314" i="8"/>
  <c r="AZ314" i="8"/>
  <c r="BF314" i="8"/>
  <c r="BB314" i="8"/>
  <c r="AC315" i="7"/>
  <c r="C280" i="7"/>
  <c r="S315" i="7" s="1"/>
  <c r="B280" i="7"/>
  <c r="I315" i="7" s="1"/>
  <c r="C279" i="7"/>
  <c r="S314" i="7" s="1"/>
  <c r="B279" i="7"/>
  <c r="I314" i="7" s="1"/>
  <c r="AC313" i="7"/>
  <c r="C278" i="7"/>
  <c r="S313" i="7" s="1"/>
  <c r="B278" i="7"/>
  <c r="I313" i="7" s="1"/>
  <c r="C277" i="7"/>
  <c r="S312" i="7" s="1"/>
  <c r="B277" i="7"/>
  <c r="I312" i="7" s="1"/>
  <c r="AC311" i="7"/>
  <c r="C276" i="7"/>
  <c r="S311" i="7" s="1"/>
  <c r="B276" i="7"/>
  <c r="I311" i="7" s="1"/>
  <c r="C275" i="7"/>
  <c r="S310" i="7" s="1"/>
  <c r="B275" i="7"/>
  <c r="I310" i="7" s="1"/>
  <c r="AC309" i="7"/>
  <c r="C274" i="7"/>
  <c r="S309" i="7" s="1"/>
  <c r="B274" i="7"/>
  <c r="I309" i="7" s="1"/>
  <c r="C273" i="7"/>
  <c r="S308" i="7" s="1"/>
  <c r="B273" i="7"/>
  <c r="I308" i="7" s="1"/>
  <c r="AC307" i="7"/>
  <c r="C272" i="7"/>
  <c r="S307" i="7" s="1"/>
  <c r="B272" i="7"/>
  <c r="I307" i="7" s="1"/>
  <c r="C271" i="7"/>
  <c r="S306" i="7" s="1"/>
  <c r="B271" i="7"/>
  <c r="I306" i="7" s="1"/>
  <c r="AC305" i="7"/>
  <c r="C270" i="7"/>
  <c r="S305" i="7" s="1"/>
  <c r="B270" i="7"/>
  <c r="I305" i="7" s="1"/>
  <c r="C269" i="7"/>
  <c r="S304" i="7" s="1"/>
  <c r="B269" i="7"/>
  <c r="I304" i="7" s="1"/>
  <c r="AC303" i="7"/>
  <c r="C268" i="7"/>
  <c r="S303" i="7" s="1"/>
  <c r="B268" i="7"/>
  <c r="I303" i="7" s="1"/>
  <c r="C267" i="7"/>
  <c r="S302" i="7" s="1"/>
  <c r="B267" i="7"/>
  <c r="I302" i="7" s="1"/>
  <c r="AC301" i="7"/>
  <c r="C266" i="7"/>
  <c r="S301" i="7" s="1"/>
  <c r="B266" i="7"/>
  <c r="I301" i="7" s="1"/>
  <c r="C265" i="7"/>
  <c r="S300" i="7" s="1"/>
  <c r="B265" i="7"/>
  <c r="I300" i="7" s="1"/>
  <c r="AC299" i="7"/>
  <c r="C264" i="7"/>
  <c r="S299" i="7" s="1"/>
  <c r="B264" i="7"/>
  <c r="I299" i="7" s="1"/>
  <c r="C263" i="7"/>
  <c r="S298" i="7" s="1"/>
  <c r="B263" i="7"/>
  <c r="I298" i="7" s="1"/>
  <c r="AC297" i="7"/>
  <c r="C262" i="7"/>
  <c r="S297" i="7" s="1"/>
  <c r="B262" i="7"/>
  <c r="I297" i="7" s="1"/>
  <c r="C261" i="7"/>
  <c r="S296" i="7" s="1"/>
  <c r="B261" i="7"/>
  <c r="I296" i="7" s="1"/>
  <c r="AC295" i="7"/>
  <c r="C260" i="7"/>
  <c r="S295" i="7" s="1"/>
  <c r="B260" i="7"/>
  <c r="I295" i="7" s="1"/>
  <c r="C259" i="7"/>
  <c r="S294" i="7" s="1"/>
  <c r="B259" i="7"/>
  <c r="I294" i="7" s="1"/>
  <c r="AC293" i="7"/>
  <c r="C258" i="7"/>
  <c r="S293" i="7" s="1"/>
  <c r="B258" i="7"/>
  <c r="I293" i="7" s="1"/>
  <c r="C257" i="7"/>
  <c r="S292" i="7" s="1"/>
  <c r="B257" i="7"/>
  <c r="I292" i="7" s="1"/>
  <c r="AC291" i="7"/>
  <c r="C256" i="7"/>
  <c r="S291" i="7" s="1"/>
  <c r="B256" i="7"/>
  <c r="I291" i="7" s="1"/>
  <c r="C255" i="7"/>
  <c r="S290" i="7" s="1"/>
  <c r="B255" i="7"/>
  <c r="I290" i="7" s="1"/>
  <c r="AC289" i="7"/>
  <c r="C254" i="7"/>
  <c r="S289" i="7" s="1"/>
  <c r="B254" i="7"/>
  <c r="I289" i="7" s="1"/>
  <c r="C253" i="7"/>
  <c r="S288" i="7" s="1"/>
  <c r="B253" i="7"/>
  <c r="I288" i="7" s="1"/>
  <c r="AC287" i="7"/>
  <c r="C252" i="7"/>
  <c r="S287" i="7" s="1"/>
  <c r="B252" i="7"/>
  <c r="I287" i="7" s="1"/>
  <c r="AC286" i="7"/>
  <c r="C251" i="7"/>
  <c r="S286" i="7" s="1"/>
  <c r="B251" i="7"/>
  <c r="I286" i="7" s="1"/>
  <c r="AB315" i="7"/>
  <c r="C245" i="7"/>
  <c r="R315" i="7" s="1"/>
  <c r="B245" i="7"/>
  <c r="H315" i="7" s="1"/>
  <c r="C244" i="7"/>
  <c r="R314" i="7" s="1"/>
  <c r="B244" i="7"/>
  <c r="H314" i="7" s="1"/>
  <c r="AB313" i="7"/>
  <c r="C243" i="7"/>
  <c r="R313" i="7" s="1"/>
  <c r="B243" i="7"/>
  <c r="H313" i="7" s="1"/>
  <c r="C242" i="7"/>
  <c r="R312" i="7" s="1"/>
  <c r="B242" i="7"/>
  <c r="H312" i="7" s="1"/>
  <c r="AB311" i="7"/>
  <c r="C241" i="7"/>
  <c r="R311" i="7" s="1"/>
  <c r="B241" i="7"/>
  <c r="H311" i="7" s="1"/>
  <c r="C240" i="7"/>
  <c r="R310" i="7" s="1"/>
  <c r="B240" i="7"/>
  <c r="H310" i="7" s="1"/>
  <c r="AB309" i="7"/>
  <c r="C239" i="7"/>
  <c r="R309" i="7" s="1"/>
  <c r="B239" i="7"/>
  <c r="H309" i="7" s="1"/>
  <c r="C238" i="7"/>
  <c r="R308" i="7" s="1"/>
  <c r="B238" i="7"/>
  <c r="H308" i="7" s="1"/>
  <c r="AB307" i="7"/>
  <c r="C237" i="7"/>
  <c r="R307" i="7" s="1"/>
  <c r="B237" i="7"/>
  <c r="H307" i="7" s="1"/>
  <c r="C236" i="7"/>
  <c r="R306" i="7" s="1"/>
  <c r="B236" i="7"/>
  <c r="H306" i="7" s="1"/>
  <c r="AB305" i="7"/>
  <c r="C235" i="7"/>
  <c r="R305" i="7" s="1"/>
  <c r="B235" i="7"/>
  <c r="H305" i="7" s="1"/>
  <c r="C234" i="7"/>
  <c r="R304" i="7" s="1"/>
  <c r="B234" i="7"/>
  <c r="H304" i="7" s="1"/>
  <c r="AB303" i="7"/>
  <c r="C233" i="7"/>
  <c r="R303" i="7" s="1"/>
  <c r="B233" i="7"/>
  <c r="H303" i="7" s="1"/>
  <c r="C232" i="7"/>
  <c r="R302" i="7" s="1"/>
  <c r="B232" i="7"/>
  <c r="H302" i="7" s="1"/>
  <c r="AB301" i="7"/>
  <c r="C231" i="7"/>
  <c r="R301" i="7" s="1"/>
  <c r="B231" i="7"/>
  <c r="H301" i="7" s="1"/>
  <c r="C230" i="7"/>
  <c r="R300" i="7" s="1"/>
  <c r="B230" i="7"/>
  <c r="H300" i="7" s="1"/>
  <c r="AB299" i="7"/>
  <c r="C229" i="7"/>
  <c r="R299" i="7" s="1"/>
  <c r="B229" i="7"/>
  <c r="H299" i="7" s="1"/>
  <c r="C228" i="7"/>
  <c r="R298" i="7" s="1"/>
  <c r="B228" i="7"/>
  <c r="H298" i="7" s="1"/>
  <c r="AB297" i="7"/>
  <c r="C227" i="7"/>
  <c r="R297" i="7" s="1"/>
  <c r="B227" i="7"/>
  <c r="H297" i="7" s="1"/>
  <c r="C226" i="7"/>
  <c r="R296" i="7" s="1"/>
  <c r="B226" i="7"/>
  <c r="H296" i="7" s="1"/>
  <c r="AB295" i="7"/>
  <c r="C225" i="7"/>
  <c r="R295" i="7" s="1"/>
  <c r="B225" i="7"/>
  <c r="H295" i="7" s="1"/>
  <c r="C224" i="7"/>
  <c r="R294" i="7" s="1"/>
  <c r="B224" i="7"/>
  <c r="H294" i="7" s="1"/>
  <c r="AB293" i="7"/>
  <c r="C223" i="7"/>
  <c r="R293" i="7" s="1"/>
  <c r="B223" i="7"/>
  <c r="H293" i="7" s="1"/>
  <c r="C222" i="7"/>
  <c r="R292" i="7" s="1"/>
  <c r="B222" i="7"/>
  <c r="H292" i="7" s="1"/>
  <c r="AB291" i="7"/>
  <c r="C221" i="7"/>
  <c r="R291" i="7" s="1"/>
  <c r="B221" i="7"/>
  <c r="H291" i="7" s="1"/>
  <c r="C220" i="7"/>
  <c r="R290" i="7" s="1"/>
  <c r="B220" i="7"/>
  <c r="H290" i="7" s="1"/>
  <c r="AB289" i="7"/>
  <c r="C219" i="7"/>
  <c r="R289" i="7" s="1"/>
  <c r="B219" i="7"/>
  <c r="H289" i="7" s="1"/>
  <c r="C218" i="7"/>
  <c r="R288" i="7" s="1"/>
  <c r="B218" i="7"/>
  <c r="H288" i="7" s="1"/>
  <c r="AB287" i="7"/>
  <c r="C217" i="7"/>
  <c r="R287" i="7" s="1"/>
  <c r="B217" i="7"/>
  <c r="H287" i="7" s="1"/>
  <c r="AB286" i="7"/>
  <c r="C216" i="7"/>
  <c r="R286" i="7" s="1"/>
  <c r="B216" i="7"/>
  <c r="H286" i="7" s="1"/>
  <c r="AA315" i="7"/>
  <c r="C210" i="7"/>
  <c r="Q315" i="7" s="1"/>
  <c r="B210" i="7"/>
  <c r="G315" i="7" s="1"/>
  <c r="C209" i="7"/>
  <c r="Q314" i="7" s="1"/>
  <c r="B209" i="7"/>
  <c r="G314" i="7" s="1"/>
  <c r="AA313" i="7"/>
  <c r="C208" i="7"/>
  <c r="Q313" i="7" s="1"/>
  <c r="B208" i="7"/>
  <c r="G313" i="7" s="1"/>
  <c r="C207" i="7"/>
  <c r="Q312" i="7" s="1"/>
  <c r="B207" i="7"/>
  <c r="G312" i="7" s="1"/>
  <c r="AA311" i="7"/>
  <c r="C206" i="7"/>
  <c r="Q311" i="7" s="1"/>
  <c r="B206" i="7"/>
  <c r="G311" i="7" s="1"/>
  <c r="C205" i="7"/>
  <c r="Q310" i="7" s="1"/>
  <c r="B205" i="7"/>
  <c r="G310" i="7" s="1"/>
  <c r="AA309" i="7"/>
  <c r="C204" i="7"/>
  <c r="Q309" i="7" s="1"/>
  <c r="B204" i="7"/>
  <c r="G309" i="7" s="1"/>
  <c r="C203" i="7"/>
  <c r="Q308" i="7" s="1"/>
  <c r="B203" i="7"/>
  <c r="G308" i="7" s="1"/>
  <c r="AA307" i="7"/>
  <c r="C202" i="7"/>
  <c r="Q307" i="7" s="1"/>
  <c r="B202" i="7"/>
  <c r="G307" i="7" s="1"/>
  <c r="C201" i="7"/>
  <c r="Q306" i="7" s="1"/>
  <c r="B201" i="7"/>
  <c r="G306" i="7" s="1"/>
  <c r="AA305" i="7"/>
  <c r="C200" i="7"/>
  <c r="Q305" i="7" s="1"/>
  <c r="B200" i="7"/>
  <c r="G305" i="7" s="1"/>
  <c r="C199" i="7"/>
  <c r="Q304" i="7" s="1"/>
  <c r="B199" i="7"/>
  <c r="G304" i="7" s="1"/>
  <c r="AA303" i="7"/>
  <c r="C198" i="7"/>
  <c r="Q303" i="7" s="1"/>
  <c r="B198" i="7"/>
  <c r="G303" i="7" s="1"/>
  <c r="C197" i="7"/>
  <c r="Q302" i="7" s="1"/>
  <c r="B197" i="7"/>
  <c r="G302" i="7" s="1"/>
  <c r="AA301" i="7"/>
  <c r="C196" i="7"/>
  <c r="Q301" i="7" s="1"/>
  <c r="B196" i="7"/>
  <c r="G301" i="7" s="1"/>
  <c r="C195" i="7"/>
  <c r="Q300" i="7" s="1"/>
  <c r="B195" i="7"/>
  <c r="G300" i="7" s="1"/>
  <c r="AA299" i="7"/>
  <c r="C194" i="7"/>
  <c r="Q299" i="7" s="1"/>
  <c r="B194" i="7"/>
  <c r="G299" i="7" s="1"/>
  <c r="C193" i="7"/>
  <c r="Q298" i="7" s="1"/>
  <c r="B193" i="7"/>
  <c r="G298" i="7" s="1"/>
  <c r="AA297" i="7"/>
  <c r="C192" i="7"/>
  <c r="Q297" i="7" s="1"/>
  <c r="B192" i="7"/>
  <c r="G297" i="7" s="1"/>
  <c r="C191" i="7"/>
  <c r="Q296" i="7" s="1"/>
  <c r="B191" i="7"/>
  <c r="G296" i="7" s="1"/>
  <c r="AA295" i="7"/>
  <c r="C190" i="7"/>
  <c r="Q295" i="7" s="1"/>
  <c r="B190" i="7"/>
  <c r="G295" i="7" s="1"/>
  <c r="C189" i="7"/>
  <c r="Q294" i="7" s="1"/>
  <c r="B189" i="7"/>
  <c r="G294" i="7" s="1"/>
  <c r="AA293" i="7"/>
  <c r="C188" i="7"/>
  <c r="Q293" i="7" s="1"/>
  <c r="B188" i="7"/>
  <c r="G293" i="7" s="1"/>
  <c r="C187" i="7"/>
  <c r="Q292" i="7" s="1"/>
  <c r="B187" i="7"/>
  <c r="G292" i="7" s="1"/>
  <c r="AA291" i="7"/>
  <c r="C186" i="7"/>
  <c r="Q291" i="7" s="1"/>
  <c r="B186" i="7"/>
  <c r="G291" i="7" s="1"/>
  <c r="C185" i="7"/>
  <c r="Q290" i="7" s="1"/>
  <c r="B185" i="7"/>
  <c r="G290" i="7" s="1"/>
  <c r="AA289" i="7"/>
  <c r="C184" i="7"/>
  <c r="Q289" i="7" s="1"/>
  <c r="B184" i="7"/>
  <c r="G289" i="7" s="1"/>
  <c r="C183" i="7"/>
  <c r="Q288" i="7" s="1"/>
  <c r="B183" i="7"/>
  <c r="G288" i="7" s="1"/>
  <c r="AA287" i="7"/>
  <c r="C182" i="7"/>
  <c r="Q287" i="7" s="1"/>
  <c r="B182" i="7"/>
  <c r="G287" i="7" s="1"/>
  <c r="AA286" i="7"/>
  <c r="C181" i="7"/>
  <c r="Q286" i="7" s="1"/>
  <c r="B181" i="7"/>
  <c r="G286" i="7" s="1"/>
  <c r="Z315" i="7"/>
  <c r="C175" i="7"/>
  <c r="P315" i="7" s="1"/>
  <c r="B175" i="7"/>
  <c r="F315" i="7" s="1"/>
  <c r="C174" i="7"/>
  <c r="P314" i="7" s="1"/>
  <c r="B174" i="7"/>
  <c r="F314" i="7" s="1"/>
  <c r="Z313" i="7"/>
  <c r="C173" i="7"/>
  <c r="P313" i="7" s="1"/>
  <c r="B173" i="7"/>
  <c r="F313" i="7" s="1"/>
  <c r="C172" i="7"/>
  <c r="P312" i="7" s="1"/>
  <c r="B172" i="7"/>
  <c r="F312" i="7" s="1"/>
  <c r="Z311" i="7"/>
  <c r="C171" i="7"/>
  <c r="P311" i="7" s="1"/>
  <c r="B171" i="7"/>
  <c r="F311" i="7" s="1"/>
  <c r="C170" i="7"/>
  <c r="P310" i="7" s="1"/>
  <c r="B170" i="7"/>
  <c r="F310" i="7" s="1"/>
  <c r="Z309" i="7"/>
  <c r="C169" i="7"/>
  <c r="P309" i="7" s="1"/>
  <c r="B169" i="7"/>
  <c r="F309" i="7" s="1"/>
  <c r="C168" i="7"/>
  <c r="P308" i="7" s="1"/>
  <c r="B168" i="7"/>
  <c r="F308" i="7" s="1"/>
  <c r="Z307" i="7"/>
  <c r="C167" i="7"/>
  <c r="P307" i="7" s="1"/>
  <c r="B167" i="7"/>
  <c r="F307" i="7" s="1"/>
  <c r="C166" i="7"/>
  <c r="P306" i="7" s="1"/>
  <c r="B166" i="7"/>
  <c r="F306" i="7" s="1"/>
  <c r="Z305" i="7"/>
  <c r="C165" i="7"/>
  <c r="P305" i="7" s="1"/>
  <c r="B165" i="7"/>
  <c r="F305" i="7" s="1"/>
  <c r="C164" i="7"/>
  <c r="P304" i="7" s="1"/>
  <c r="B164" i="7"/>
  <c r="F304" i="7" s="1"/>
  <c r="Z303" i="7"/>
  <c r="C163" i="7"/>
  <c r="P303" i="7" s="1"/>
  <c r="B163" i="7"/>
  <c r="F303" i="7" s="1"/>
  <c r="C162" i="7"/>
  <c r="P302" i="7" s="1"/>
  <c r="B162" i="7"/>
  <c r="F302" i="7" s="1"/>
  <c r="Z301" i="7"/>
  <c r="C161" i="7"/>
  <c r="P301" i="7" s="1"/>
  <c r="B161" i="7"/>
  <c r="F301" i="7" s="1"/>
  <c r="C160" i="7"/>
  <c r="P300" i="7" s="1"/>
  <c r="B160" i="7"/>
  <c r="F300" i="7" s="1"/>
  <c r="Z299" i="7"/>
  <c r="C159" i="7"/>
  <c r="P299" i="7" s="1"/>
  <c r="B159" i="7"/>
  <c r="F299" i="7" s="1"/>
  <c r="C158" i="7"/>
  <c r="P298" i="7" s="1"/>
  <c r="B158" i="7"/>
  <c r="F298" i="7" s="1"/>
  <c r="Z297" i="7"/>
  <c r="C157" i="7"/>
  <c r="P297" i="7" s="1"/>
  <c r="B157" i="7"/>
  <c r="F297" i="7" s="1"/>
  <c r="C156" i="7"/>
  <c r="P296" i="7" s="1"/>
  <c r="B156" i="7"/>
  <c r="F296" i="7" s="1"/>
  <c r="Z295" i="7"/>
  <c r="C155" i="7"/>
  <c r="P295" i="7" s="1"/>
  <c r="B155" i="7"/>
  <c r="F295" i="7" s="1"/>
  <c r="C154" i="7"/>
  <c r="P294" i="7" s="1"/>
  <c r="B154" i="7"/>
  <c r="F294" i="7" s="1"/>
  <c r="Z293" i="7"/>
  <c r="C153" i="7"/>
  <c r="P293" i="7" s="1"/>
  <c r="B153" i="7"/>
  <c r="F293" i="7" s="1"/>
  <c r="C152" i="7"/>
  <c r="P292" i="7" s="1"/>
  <c r="B152" i="7"/>
  <c r="F292" i="7" s="1"/>
  <c r="Z291" i="7"/>
  <c r="C151" i="7"/>
  <c r="P291" i="7" s="1"/>
  <c r="B151" i="7"/>
  <c r="F291" i="7" s="1"/>
  <c r="C150" i="7"/>
  <c r="P290" i="7" s="1"/>
  <c r="B150" i="7"/>
  <c r="F290" i="7" s="1"/>
  <c r="Z289" i="7"/>
  <c r="C149" i="7"/>
  <c r="P289" i="7" s="1"/>
  <c r="B149" i="7"/>
  <c r="F289" i="7" s="1"/>
  <c r="C148" i="7"/>
  <c r="P288" i="7" s="1"/>
  <c r="B148" i="7"/>
  <c r="F288" i="7" s="1"/>
  <c r="Z287" i="7"/>
  <c r="C147" i="7"/>
  <c r="P287" i="7" s="1"/>
  <c r="B147" i="7"/>
  <c r="F287" i="7" s="1"/>
  <c r="Z286" i="7"/>
  <c r="C146" i="7"/>
  <c r="P286" i="7" s="1"/>
  <c r="B146" i="7"/>
  <c r="F286" i="7" s="1"/>
  <c r="C140" i="7"/>
  <c r="O315" i="7" s="1"/>
  <c r="B140" i="7"/>
  <c r="E315" i="7" s="1"/>
  <c r="C139" i="7"/>
  <c r="O314" i="7" s="1"/>
  <c r="B139" i="7"/>
  <c r="E314" i="7" s="1"/>
  <c r="C138" i="7"/>
  <c r="O313" i="7" s="1"/>
  <c r="B138" i="7"/>
  <c r="E313" i="7" s="1"/>
  <c r="C137" i="7"/>
  <c r="O312" i="7" s="1"/>
  <c r="B137" i="7"/>
  <c r="E312" i="7" s="1"/>
  <c r="C136" i="7"/>
  <c r="O311" i="7" s="1"/>
  <c r="B136" i="7"/>
  <c r="E311" i="7" s="1"/>
  <c r="C135" i="7"/>
  <c r="O310" i="7" s="1"/>
  <c r="B135" i="7"/>
  <c r="E310" i="7" s="1"/>
  <c r="C134" i="7"/>
  <c r="O309" i="7" s="1"/>
  <c r="B134" i="7"/>
  <c r="E309" i="7" s="1"/>
  <c r="C133" i="7"/>
  <c r="O308" i="7" s="1"/>
  <c r="B133" i="7"/>
  <c r="E308" i="7" s="1"/>
  <c r="C132" i="7"/>
  <c r="O307" i="7" s="1"/>
  <c r="B132" i="7"/>
  <c r="E307" i="7" s="1"/>
  <c r="C131" i="7"/>
  <c r="O306" i="7" s="1"/>
  <c r="B131" i="7"/>
  <c r="E306" i="7" s="1"/>
  <c r="C130" i="7"/>
  <c r="O305" i="7" s="1"/>
  <c r="B130" i="7"/>
  <c r="E305" i="7" s="1"/>
  <c r="C129" i="7"/>
  <c r="O304" i="7" s="1"/>
  <c r="B129" i="7"/>
  <c r="E304" i="7" s="1"/>
  <c r="C128" i="7"/>
  <c r="O303" i="7" s="1"/>
  <c r="B128" i="7"/>
  <c r="E303" i="7" s="1"/>
  <c r="C127" i="7"/>
  <c r="O302" i="7" s="1"/>
  <c r="B127" i="7"/>
  <c r="E302" i="7" s="1"/>
  <c r="C126" i="7"/>
  <c r="O301" i="7" s="1"/>
  <c r="B126" i="7"/>
  <c r="E301" i="7" s="1"/>
  <c r="C125" i="7"/>
  <c r="O300" i="7" s="1"/>
  <c r="B125" i="7"/>
  <c r="E300" i="7" s="1"/>
  <c r="C124" i="7"/>
  <c r="O299" i="7" s="1"/>
  <c r="B124" i="7"/>
  <c r="E299" i="7" s="1"/>
  <c r="C123" i="7"/>
  <c r="O298" i="7" s="1"/>
  <c r="B123" i="7"/>
  <c r="E298" i="7" s="1"/>
  <c r="C122" i="7"/>
  <c r="O297" i="7" s="1"/>
  <c r="B122" i="7"/>
  <c r="E297" i="7" s="1"/>
  <c r="C121" i="7"/>
  <c r="O296" i="7" s="1"/>
  <c r="B121" i="7"/>
  <c r="E296" i="7" s="1"/>
  <c r="C120" i="7"/>
  <c r="O295" i="7" s="1"/>
  <c r="B120" i="7"/>
  <c r="E295" i="7" s="1"/>
  <c r="C119" i="7"/>
  <c r="O294" i="7" s="1"/>
  <c r="B119" i="7"/>
  <c r="E294" i="7" s="1"/>
  <c r="C118" i="7"/>
  <c r="O293" i="7" s="1"/>
  <c r="B118" i="7"/>
  <c r="E293" i="7" s="1"/>
  <c r="C117" i="7"/>
  <c r="O292" i="7" s="1"/>
  <c r="B117" i="7"/>
  <c r="E292" i="7" s="1"/>
  <c r="C116" i="7"/>
  <c r="O291" i="7" s="1"/>
  <c r="B116" i="7"/>
  <c r="E291" i="7" s="1"/>
  <c r="C115" i="7"/>
  <c r="O290" i="7" s="1"/>
  <c r="B115" i="7"/>
  <c r="E290" i="7" s="1"/>
  <c r="C114" i="7"/>
  <c r="O289" i="7" s="1"/>
  <c r="B114" i="7"/>
  <c r="E289" i="7" s="1"/>
  <c r="C113" i="7"/>
  <c r="O288" i="7" s="1"/>
  <c r="B113" i="7"/>
  <c r="E288" i="7" s="1"/>
  <c r="C112" i="7"/>
  <c r="O287" i="7" s="1"/>
  <c r="B112" i="7"/>
  <c r="E287" i="7" s="1"/>
  <c r="C111" i="7"/>
  <c r="O286" i="7" s="1"/>
  <c r="B111" i="7"/>
  <c r="E286" i="7" s="1"/>
  <c r="C105" i="7"/>
  <c r="N315" i="7" s="1"/>
  <c r="B105" i="7"/>
  <c r="D315" i="7" s="1"/>
  <c r="C104" i="7"/>
  <c r="N314" i="7" s="1"/>
  <c r="B104" i="7"/>
  <c r="D314" i="7" s="1"/>
  <c r="C103" i="7"/>
  <c r="N313" i="7" s="1"/>
  <c r="B103" i="7"/>
  <c r="D313" i="7" s="1"/>
  <c r="C102" i="7"/>
  <c r="N312" i="7" s="1"/>
  <c r="B102" i="7"/>
  <c r="D312" i="7" s="1"/>
  <c r="C101" i="7"/>
  <c r="N311" i="7" s="1"/>
  <c r="B101" i="7"/>
  <c r="D311" i="7" s="1"/>
  <c r="C100" i="7"/>
  <c r="N310" i="7" s="1"/>
  <c r="B100" i="7"/>
  <c r="D310" i="7" s="1"/>
  <c r="C99" i="7"/>
  <c r="N309" i="7" s="1"/>
  <c r="B99" i="7"/>
  <c r="D309" i="7" s="1"/>
  <c r="C98" i="7"/>
  <c r="N308" i="7" s="1"/>
  <c r="B98" i="7"/>
  <c r="D308" i="7" s="1"/>
  <c r="C97" i="7"/>
  <c r="N307" i="7" s="1"/>
  <c r="B97" i="7"/>
  <c r="D307" i="7" s="1"/>
  <c r="C96" i="7"/>
  <c r="N306" i="7" s="1"/>
  <c r="B96" i="7"/>
  <c r="D306" i="7" s="1"/>
  <c r="C95" i="7"/>
  <c r="N305" i="7" s="1"/>
  <c r="B95" i="7"/>
  <c r="D305" i="7" s="1"/>
  <c r="C94" i="7"/>
  <c r="N304" i="7" s="1"/>
  <c r="B94" i="7"/>
  <c r="D304" i="7" s="1"/>
  <c r="C93" i="7"/>
  <c r="N303" i="7" s="1"/>
  <c r="B93" i="7"/>
  <c r="D303" i="7" s="1"/>
  <c r="C92" i="7"/>
  <c r="N302" i="7" s="1"/>
  <c r="B92" i="7"/>
  <c r="D302" i="7" s="1"/>
  <c r="C91" i="7"/>
  <c r="N301" i="7" s="1"/>
  <c r="B91" i="7"/>
  <c r="D301" i="7" s="1"/>
  <c r="C90" i="7"/>
  <c r="N300" i="7" s="1"/>
  <c r="B90" i="7"/>
  <c r="D300" i="7" s="1"/>
  <c r="C89" i="7"/>
  <c r="N299" i="7" s="1"/>
  <c r="B89" i="7"/>
  <c r="D299" i="7" s="1"/>
  <c r="C88" i="7"/>
  <c r="N298" i="7" s="1"/>
  <c r="B88" i="7"/>
  <c r="D298" i="7" s="1"/>
  <c r="C87" i="7"/>
  <c r="N297" i="7" s="1"/>
  <c r="B87" i="7"/>
  <c r="D297" i="7" s="1"/>
  <c r="C86" i="7"/>
  <c r="N296" i="7" s="1"/>
  <c r="B86" i="7"/>
  <c r="D296" i="7" s="1"/>
  <c r="C85" i="7"/>
  <c r="N295" i="7" s="1"/>
  <c r="B85" i="7"/>
  <c r="D295" i="7" s="1"/>
  <c r="C84" i="7"/>
  <c r="N294" i="7" s="1"/>
  <c r="B84" i="7"/>
  <c r="D294" i="7" s="1"/>
  <c r="C83" i="7"/>
  <c r="N293" i="7" s="1"/>
  <c r="B83" i="7"/>
  <c r="D293" i="7" s="1"/>
  <c r="C82" i="7"/>
  <c r="N292" i="7" s="1"/>
  <c r="B82" i="7"/>
  <c r="D292" i="7" s="1"/>
  <c r="C81" i="7"/>
  <c r="N291" i="7" s="1"/>
  <c r="B81" i="7"/>
  <c r="D291" i="7" s="1"/>
  <c r="C80" i="7"/>
  <c r="N290" i="7" s="1"/>
  <c r="B80" i="7"/>
  <c r="D290" i="7" s="1"/>
  <c r="C79" i="7"/>
  <c r="N289" i="7" s="1"/>
  <c r="B79" i="7"/>
  <c r="D289" i="7" s="1"/>
  <c r="C78" i="7"/>
  <c r="N288" i="7" s="1"/>
  <c r="B78" i="7"/>
  <c r="D288" i="7" s="1"/>
  <c r="C77" i="7"/>
  <c r="N287" i="7" s="1"/>
  <c r="B77" i="7"/>
  <c r="D287" i="7" s="1"/>
  <c r="C76" i="7"/>
  <c r="N286" i="7" s="1"/>
  <c r="B76" i="7"/>
  <c r="D286" i="7" s="1"/>
  <c r="C70" i="7"/>
  <c r="M315" i="7" s="1"/>
  <c r="B70" i="7"/>
  <c r="C315" i="7" s="1"/>
  <c r="C69" i="7"/>
  <c r="M314" i="7" s="1"/>
  <c r="B69" i="7"/>
  <c r="C314" i="7" s="1"/>
  <c r="C68" i="7"/>
  <c r="M313" i="7" s="1"/>
  <c r="B68" i="7"/>
  <c r="C313" i="7" s="1"/>
  <c r="C67" i="7"/>
  <c r="M312" i="7" s="1"/>
  <c r="B67" i="7"/>
  <c r="C312" i="7" s="1"/>
  <c r="C66" i="7"/>
  <c r="M311" i="7" s="1"/>
  <c r="B66" i="7"/>
  <c r="C311" i="7" s="1"/>
  <c r="C65" i="7"/>
  <c r="M310" i="7" s="1"/>
  <c r="B65" i="7"/>
  <c r="C310" i="7" s="1"/>
  <c r="C64" i="7"/>
  <c r="M309" i="7" s="1"/>
  <c r="B64" i="7"/>
  <c r="C309" i="7" s="1"/>
  <c r="C63" i="7"/>
  <c r="M308" i="7" s="1"/>
  <c r="B63" i="7"/>
  <c r="C308" i="7" s="1"/>
  <c r="C62" i="7"/>
  <c r="M307" i="7" s="1"/>
  <c r="B62" i="7"/>
  <c r="C307" i="7" s="1"/>
  <c r="C61" i="7"/>
  <c r="M306" i="7" s="1"/>
  <c r="B61" i="7"/>
  <c r="C306" i="7" s="1"/>
  <c r="C60" i="7"/>
  <c r="M305" i="7" s="1"/>
  <c r="B60" i="7"/>
  <c r="C305" i="7" s="1"/>
  <c r="C59" i="7"/>
  <c r="M304" i="7" s="1"/>
  <c r="B59" i="7"/>
  <c r="C304" i="7" s="1"/>
  <c r="C58" i="7"/>
  <c r="M303" i="7" s="1"/>
  <c r="B58" i="7"/>
  <c r="C303" i="7" s="1"/>
  <c r="C57" i="7"/>
  <c r="M302" i="7" s="1"/>
  <c r="B57" i="7"/>
  <c r="C302" i="7" s="1"/>
  <c r="C56" i="7"/>
  <c r="M301" i="7" s="1"/>
  <c r="B56" i="7"/>
  <c r="C301" i="7" s="1"/>
  <c r="C55" i="7"/>
  <c r="M300" i="7" s="1"/>
  <c r="B55" i="7"/>
  <c r="C300" i="7" s="1"/>
  <c r="C54" i="7"/>
  <c r="M299" i="7" s="1"/>
  <c r="B54" i="7"/>
  <c r="C299" i="7" s="1"/>
  <c r="C53" i="7"/>
  <c r="M298" i="7" s="1"/>
  <c r="B53" i="7"/>
  <c r="C298" i="7" s="1"/>
  <c r="C52" i="7"/>
  <c r="M297" i="7" s="1"/>
  <c r="B52" i="7"/>
  <c r="C297" i="7" s="1"/>
  <c r="C51" i="7"/>
  <c r="M296" i="7" s="1"/>
  <c r="B51" i="7"/>
  <c r="C296" i="7" s="1"/>
  <c r="C50" i="7"/>
  <c r="M295" i="7" s="1"/>
  <c r="B50" i="7"/>
  <c r="C295" i="7" s="1"/>
  <c r="C49" i="7"/>
  <c r="M294" i="7" s="1"/>
  <c r="B49" i="7"/>
  <c r="C294" i="7" s="1"/>
  <c r="C48" i="7"/>
  <c r="M293" i="7" s="1"/>
  <c r="B48" i="7"/>
  <c r="C293" i="7" s="1"/>
  <c r="C47" i="7"/>
  <c r="M292" i="7" s="1"/>
  <c r="B47" i="7"/>
  <c r="C292" i="7" s="1"/>
  <c r="C46" i="7"/>
  <c r="M291" i="7" s="1"/>
  <c r="B46" i="7"/>
  <c r="C291" i="7" s="1"/>
  <c r="C45" i="7"/>
  <c r="M290" i="7" s="1"/>
  <c r="B45" i="7"/>
  <c r="C290" i="7" s="1"/>
  <c r="C44" i="7"/>
  <c r="M289" i="7" s="1"/>
  <c r="B44" i="7"/>
  <c r="C289" i="7" s="1"/>
  <c r="C43" i="7"/>
  <c r="M288" i="7" s="1"/>
  <c r="B43" i="7"/>
  <c r="C288" i="7" s="1"/>
  <c r="C42" i="7"/>
  <c r="M287" i="7" s="1"/>
  <c r="B42" i="7"/>
  <c r="C287" i="7" s="1"/>
  <c r="C41" i="7"/>
  <c r="M286" i="7" s="1"/>
  <c r="B41" i="7"/>
  <c r="C286" i="7" s="1"/>
  <c r="V314" i="7"/>
  <c r="V312" i="7"/>
  <c r="V310" i="7"/>
  <c r="V308" i="7"/>
  <c r="V306" i="7"/>
  <c r="V304" i="7"/>
  <c r="V302" i="7"/>
  <c r="V300" i="7"/>
  <c r="V298" i="7"/>
  <c r="V296" i="7"/>
  <c r="V294" i="7"/>
  <c r="V292" i="7"/>
  <c r="V290" i="7"/>
  <c r="V288" i="7"/>
  <c r="C35" i="7"/>
  <c r="L315" i="7" s="1"/>
  <c r="C34" i="7"/>
  <c r="L314" i="7" s="1"/>
  <c r="C33" i="7"/>
  <c r="L313" i="7" s="1"/>
  <c r="C32" i="7"/>
  <c r="L312" i="7" s="1"/>
  <c r="C31" i="7"/>
  <c r="L311" i="7" s="1"/>
  <c r="C30" i="7"/>
  <c r="L310" i="7" s="1"/>
  <c r="C29" i="7"/>
  <c r="L309" i="7" s="1"/>
  <c r="C28" i="7"/>
  <c r="L308" i="7" s="1"/>
  <c r="C27" i="7"/>
  <c r="L307" i="7" s="1"/>
  <c r="C26" i="7"/>
  <c r="L306" i="7" s="1"/>
  <c r="C25" i="7"/>
  <c r="L305" i="7" s="1"/>
  <c r="C24" i="7"/>
  <c r="L304" i="7" s="1"/>
  <c r="C23" i="7"/>
  <c r="L303" i="7" s="1"/>
  <c r="C22" i="7"/>
  <c r="L302" i="7" s="1"/>
  <c r="C21" i="7"/>
  <c r="L301" i="7" s="1"/>
  <c r="C20" i="7"/>
  <c r="L300" i="7" s="1"/>
  <c r="C19" i="7"/>
  <c r="L299" i="7" s="1"/>
  <c r="C18" i="7"/>
  <c r="L298" i="7" s="1"/>
  <c r="C17" i="7"/>
  <c r="L297" i="7" s="1"/>
  <c r="C16" i="7"/>
  <c r="L296" i="7" s="1"/>
  <c r="C15" i="7"/>
  <c r="L295" i="7" s="1"/>
  <c r="C14" i="7"/>
  <c r="L294" i="7" s="1"/>
  <c r="C13" i="7"/>
  <c r="L293" i="7" s="1"/>
  <c r="C12" i="7"/>
  <c r="L292" i="7" s="1"/>
  <c r="C11" i="7"/>
  <c r="L291" i="7" s="1"/>
  <c r="C10" i="7"/>
  <c r="L290" i="7" s="1"/>
  <c r="C9" i="7"/>
  <c r="L289" i="7" s="1"/>
  <c r="C8" i="7"/>
  <c r="L288" i="7" s="1"/>
  <c r="C7" i="7"/>
  <c r="L287" i="7" s="1"/>
  <c r="V286" i="7"/>
  <c r="C6" i="7"/>
  <c r="L286" i="7" s="1"/>
  <c r="B35" i="7"/>
  <c r="B315" i="7" s="1"/>
  <c r="B34" i="7"/>
  <c r="B314" i="7" s="1"/>
  <c r="B33" i="7"/>
  <c r="B313" i="7" s="1"/>
  <c r="B32" i="7"/>
  <c r="B312" i="7" s="1"/>
  <c r="B31" i="7"/>
  <c r="B311" i="7" s="1"/>
  <c r="B30" i="7"/>
  <c r="B310" i="7" s="1"/>
  <c r="B29" i="7"/>
  <c r="B309" i="7" s="1"/>
  <c r="B28" i="7"/>
  <c r="B308" i="7" s="1"/>
  <c r="B27" i="7"/>
  <c r="B307" i="7" s="1"/>
  <c r="B26" i="7"/>
  <c r="B306" i="7" s="1"/>
  <c r="B25" i="7"/>
  <c r="B305" i="7" s="1"/>
  <c r="B24" i="7"/>
  <c r="B304" i="7" s="1"/>
  <c r="B23" i="7"/>
  <c r="B303" i="7" s="1"/>
  <c r="B22" i="7"/>
  <c r="B302" i="7" s="1"/>
  <c r="B21" i="7"/>
  <c r="B301" i="7" s="1"/>
  <c r="B20" i="7"/>
  <c r="B300" i="7" s="1"/>
  <c r="B19" i="7"/>
  <c r="B299" i="7" s="1"/>
  <c r="B18" i="7"/>
  <c r="B298" i="7" s="1"/>
  <c r="B17" i="7"/>
  <c r="B297" i="7" s="1"/>
  <c r="B16" i="7"/>
  <c r="B296" i="7" s="1"/>
  <c r="B15" i="7"/>
  <c r="B295" i="7" s="1"/>
  <c r="B14" i="7"/>
  <c r="B294" i="7" s="1"/>
  <c r="B13" i="7"/>
  <c r="B293" i="7" s="1"/>
  <c r="B12" i="7"/>
  <c r="B292" i="7" s="1"/>
  <c r="B11" i="7"/>
  <c r="B291" i="7" s="1"/>
  <c r="B10" i="7"/>
  <c r="B290" i="7" s="1"/>
  <c r="B9" i="7"/>
  <c r="B289" i="7" s="1"/>
  <c r="B8" i="7"/>
  <c r="B288" i="7" s="1"/>
  <c r="B7" i="7"/>
  <c r="B287" i="7" s="1"/>
  <c r="B6" i="7"/>
  <c r="B286" i="7" s="1"/>
  <c r="A253" i="8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52" i="8"/>
  <c r="A217" i="8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185" i="8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183" i="8"/>
  <c r="A184" i="8" s="1"/>
  <c r="A182" i="8"/>
  <c r="A149" i="8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47" i="8"/>
  <c r="A148" i="8" s="1"/>
  <c r="A115" i="8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13" i="8"/>
  <c r="A114" i="8" s="1"/>
  <c r="A112" i="8"/>
  <c r="A79" i="8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77" i="8"/>
  <c r="A78" i="8" s="1"/>
  <c r="A43" i="8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42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253" i="7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52" i="7"/>
  <c r="A217" i="7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183" i="7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182" i="7"/>
  <c r="A147" i="7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13" i="7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12" i="7"/>
  <c r="A77" i="7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42" i="7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7" i="7"/>
  <c r="AM315" i="7"/>
  <c r="AM314" i="7"/>
  <c r="AM313" i="7"/>
  <c r="AM312" i="7"/>
  <c r="AM311" i="7"/>
  <c r="AM310" i="7"/>
  <c r="AM309" i="7"/>
  <c r="AM308" i="7"/>
  <c r="AM307" i="7"/>
  <c r="AM306" i="7"/>
  <c r="AM305" i="7"/>
  <c r="AM304" i="7"/>
  <c r="AM303" i="7"/>
  <c r="AM302" i="7"/>
  <c r="AM301" i="7"/>
  <c r="AM300" i="7"/>
  <c r="AM299" i="7"/>
  <c r="AM298" i="7"/>
  <c r="AM297" i="7"/>
  <c r="AM296" i="7"/>
  <c r="AM295" i="7"/>
  <c r="AM294" i="7"/>
  <c r="AM293" i="7"/>
  <c r="AM292" i="7"/>
  <c r="AM291" i="7"/>
  <c r="AM290" i="7"/>
  <c r="AM289" i="7"/>
  <c r="AM288" i="7"/>
  <c r="AM287" i="7"/>
  <c r="AC314" i="7"/>
  <c r="AC312" i="7"/>
  <c r="AC310" i="7"/>
  <c r="AC308" i="7"/>
  <c r="AC306" i="7"/>
  <c r="AC304" i="7"/>
  <c r="AC302" i="7"/>
  <c r="AC300" i="7"/>
  <c r="AC298" i="7"/>
  <c r="AC296" i="7"/>
  <c r="AC294" i="7"/>
  <c r="AC292" i="7"/>
  <c r="AC290" i="7"/>
  <c r="AC288" i="7"/>
  <c r="AM286" i="7"/>
  <c r="AL315" i="7"/>
  <c r="AL314" i="7"/>
  <c r="AL313" i="7"/>
  <c r="AL312" i="7"/>
  <c r="AL311" i="7"/>
  <c r="AL310" i="7"/>
  <c r="AL309" i="7"/>
  <c r="AL308" i="7"/>
  <c r="AL307" i="7"/>
  <c r="AL306" i="7"/>
  <c r="AL305" i="7"/>
  <c r="AL304" i="7"/>
  <c r="AL303" i="7"/>
  <c r="AL302" i="7"/>
  <c r="AL301" i="7"/>
  <c r="AL300" i="7"/>
  <c r="AL299" i="7"/>
  <c r="AL298" i="7"/>
  <c r="AL297" i="7"/>
  <c r="AL296" i="7"/>
  <c r="AL295" i="7"/>
  <c r="AL294" i="7"/>
  <c r="AL293" i="7"/>
  <c r="AL292" i="7"/>
  <c r="AL291" i="7"/>
  <c r="AL290" i="7"/>
  <c r="AL289" i="7"/>
  <c r="AL288" i="7"/>
  <c r="AL287" i="7"/>
  <c r="AB314" i="7"/>
  <c r="AB312" i="7"/>
  <c r="AB310" i="7"/>
  <c r="AB308" i="7"/>
  <c r="AB306" i="7"/>
  <c r="AB304" i="7"/>
  <c r="AB302" i="7"/>
  <c r="AB300" i="7"/>
  <c r="AB298" i="7"/>
  <c r="AB296" i="7"/>
  <c r="AB294" i="7"/>
  <c r="AB292" i="7"/>
  <c r="AB290" i="7"/>
  <c r="AB288" i="7"/>
  <c r="AL286" i="7"/>
  <c r="AK315" i="7"/>
  <c r="AK314" i="7"/>
  <c r="AK313" i="7"/>
  <c r="AK312" i="7"/>
  <c r="AK311" i="7"/>
  <c r="AK310" i="7"/>
  <c r="AK309" i="7"/>
  <c r="AK308" i="7"/>
  <c r="AK307" i="7"/>
  <c r="AK306" i="7"/>
  <c r="AK305" i="7"/>
  <c r="AK304" i="7"/>
  <c r="AK303" i="7"/>
  <c r="AK302" i="7"/>
  <c r="AK301" i="7"/>
  <c r="AK300" i="7"/>
  <c r="AK299" i="7"/>
  <c r="AK298" i="7"/>
  <c r="AK297" i="7"/>
  <c r="AK296" i="7"/>
  <c r="AK295" i="7"/>
  <c r="AK294" i="7"/>
  <c r="AK293" i="7"/>
  <c r="AK292" i="7"/>
  <c r="AK291" i="7"/>
  <c r="AK290" i="7"/>
  <c r="AK289" i="7"/>
  <c r="AK288" i="7"/>
  <c r="AK287" i="7"/>
  <c r="AA314" i="7"/>
  <c r="AA312" i="7"/>
  <c r="AA310" i="7"/>
  <c r="AA308" i="7"/>
  <c r="AA306" i="7"/>
  <c r="AA304" i="7"/>
  <c r="AA302" i="7"/>
  <c r="AA300" i="7"/>
  <c r="AA298" i="7"/>
  <c r="AA296" i="7"/>
  <c r="AA294" i="7"/>
  <c r="AA292" i="7"/>
  <c r="AA290" i="7"/>
  <c r="AA288" i="7"/>
  <c r="AK286" i="7"/>
  <c r="AJ315" i="7"/>
  <c r="AJ314" i="7"/>
  <c r="AJ313" i="7"/>
  <c r="AJ312" i="7"/>
  <c r="AJ311" i="7"/>
  <c r="AJ310" i="7"/>
  <c r="AJ309" i="7"/>
  <c r="AJ308" i="7"/>
  <c r="AJ307" i="7"/>
  <c r="AJ306" i="7"/>
  <c r="AJ305" i="7"/>
  <c r="AJ304" i="7"/>
  <c r="AJ303" i="7"/>
  <c r="AJ302" i="7"/>
  <c r="AJ301" i="7"/>
  <c r="AJ300" i="7"/>
  <c r="AJ299" i="7"/>
  <c r="AJ298" i="7"/>
  <c r="AJ297" i="7"/>
  <c r="AJ296" i="7"/>
  <c r="AJ295" i="7"/>
  <c r="AJ294" i="7"/>
  <c r="AJ293" i="7"/>
  <c r="AJ292" i="7"/>
  <c r="AJ291" i="7"/>
  <c r="AJ290" i="7"/>
  <c r="AJ289" i="7"/>
  <c r="AJ288" i="7"/>
  <c r="AJ287" i="7"/>
  <c r="Z314" i="7"/>
  <c r="Z312" i="7"/>
  <c r="Z310" i="7"/>
  <c r="Z308" i="7"/>
  <c r="Z306" i="7"/>
  <c r="Z304" i="7"/>
  <c r="Z302" i="7"/>
  <c r="Z300" i="7"/>
  <c r="Z298" i="7"/>
  <c r="Z296" i="7"/>
  <c r="Z294" i="7"/>
  <c r="Z292" i="7"/>
  <c r="Z290" i="7"/>
  <c r="Z288" i="7"/>
  <c r="AJ286" i="7"/>
  <c r="AI315" i="7"/>
  <c r="AI314" i="7"/>
  <c r="AI313" i="7"/>
  <c r="AI312" i="7"/>
  <c r="AI311" i="7"/>
  <c r="AI310" i="7"/>
  <c r="AI309" i="7"/>
  <c r="AI308" i="7"/>
  <c r="AI307" i="7"/>
  <c r="AI306" i="7"/>
  <c r="AI305" i="7"/>
  <c r="AI304" i="7"/>
  <c r="AI303" i="7"/>
  <c r="AI302" i="7"/>
  <c r="AI301" i="7"/>
  <c r="AI300" i="7"/>
  <c r="AI299" i="7"/>
  <c r="AI298" i="7"/>
  <c r="AI297" i="7"/>
  <c r="AI296" i="7"/>
  <c r="AI295" i="7"/>
  <c r="AI294" i="7"/>
  <c r="AI293" i="7"/>
  <c r="AI292" i="7"/>
  <c r="AI291" i="7"/>
  <c r="AI290" i="7"/>
  <c r="AI289" i="7"/>
  <c r="AI288" i="7"/>
  <c r="AI287" i="7"/>
  <c r="Y315" i="7"/>
  <c r="Y314" i="7"/>
  <c r="Y313" i="7"/>
  <c r="Y312" i="7"/>
  <c r="Y311" i="7"/>
  <c r="Y310" i="7"/>
  <c r="Y309" i="7"/>
  <c r="Y308" i="7"/>
  <c r="Y307" i="7"/>
  <c r="Y306" i="7"/>
  <c r="Y305" i="7"/>
  <c r="Y304" i="7"/>
  <c r="Y303" i="7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AI286" i="7"/>
  <c r="Y286" i="7"/>
  <c r="AH315" i="7"/>
  <c r="AH314" i="7"/>
  <c r="AH313" i="7"/>
  <c r="AH312" i="7"/>
  <c r="AH311" i="7"/>
  <c r="AH310" i="7"/>
  <c r="AH309" i="7"/>
  <c r="AH308" i="7"/>
  <c r="AH307" i="7"/>
  <c r="AH306" i="7"/>
  <c r="AH305" i="7"/>
  <c r="AH304" i="7"/>
  <c r="AH303" i="7"/>
  <c r="AH302" i="7"/>
  <c r="AH301" i="7"/>
  <c r="AH300" i="7"/>
  <c r="AH299" i="7"/>
  <c r="AH298" i="7"/>
  <c r="AH297" i="7"/>
  <c r="AH296" i="7"/>
  <c r="AH295" i="7"/>
  <c r="AH294" i="7"/>
  <c r="AH293" i="7"/>
  <c r="AH292" i="7"/>
  <c r="AH291" i="7"/>
  <c r="AH290" i="7"/>
  <c r="AH289" i="7"/>
  <c r="AH288" i="7"/>
  <c r="AH287" i="7"/>
  <c r="X315" i="7"/>
  <c r="X314" i="7"/>
  <c r="X313" i="7"/>
  <c r="X312" i="7"/>
  <c r="X311" i="7"/>
  <c r="X310" i="7"/>
  <c r="X309" i="7"/>
  <c r="X308" i="7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AH286" i="7"/>
  <c r="X286" i="7"/>
  <c r="AG315" i="7"/>
  <c r="W315" i="7"/>
  <c r="AG314" i="7"/>
  <c r="W314" i="7"/>
  <c r="AG313" i="7"/>
  <c r="W313" i="7"/>
  <c r="AG312" i="7"/>
  <c r="W312" i="7"/>
  <c r="AG311" i="7"/>
  <c r="W311" i="7"/>
  <c r="AG310" i="7"/>
  <c r="W310" i="7"/>
  <c r="AG309" i="7"/>
  <c r="W309" i="7"/>
  <c r="AG308" i="7"/>
  <c r="W308" i="7"/>
  <c r="AG307" i="7"/>
  <c r="W307" i="7"/>
  <c r="AG306" i="7"/>
  <c r="W306" i="7"/>
  <c r="AG305" i="7"/>
  <c r="W305" i="7"/>
  <c r="AG304" i="7"/>
  <c r="W304" i="7"/>
  <c r="AG303" i="7"/>
  <c r="W303" i="7"/>
  <c r="AG302" i="7"/>
  <c r="W302" i="7"/>
  <c r="AG301" i="7"/>
  <c r="W301" i="7"/>
  <c r="AG300" i="7"/>
  <c r="W300" i="7"/>
  <c r="AG299" i="7"/>
  <c r="W299" i="7"/>
  <c r="AG298" i="7"/>
  <c r="W298" i="7"/>
  <c r="AG297" i="7"/>
  <c r="W297" i="7"/>
  <c r="AG296" i="7"/>
  <c r="W296" i="7"/>
  <c r="AG295" i="7"/>
  <c r="W295" i="7"/>
  <c r="AG294" i="7"/>
  <c r="W294" i="7"/>
  <c r="AG293" i="7"/>
  <c r="W293" i="7"/>
  <c r="AG292" i="7"/>
  <c r="W292" i="7"/>
  <c r="AG291" i="7"/>
  <c r="W291" i="7"/>
  <c r="AG290" i="7"/>
  <c r="W290" i="7"/>
  <c r="AG289" i="7"/>
  <c r="W289" i="7"/>
  <c r="AG288" i="7"/>
  <c r="W288" i="7"/>
  <c r="AG287" i="7"/>
  <c r="W287" i="7"/>
  <c r="AG286" i="7"/>
  <c r="W286" i="7"/>
  <c r="AF315" i="7"/>
  <c r="AF314" i="7"/>
  <c r="AF313" i="7"/>
  <c r="AF312" i="7"/>
  <c r="AF311" i="7"/>
  <c r="AF310" i="7"/>
  <c r="AF309" i="7"/>
  <c r="AF308" i="7"/>
  <c r="AF307" i="7"/>
  <c r="AF306" i="7"/>
  <c r="AF305" i="7"/>
  <c r="AF304" i="7"/>
  <c r="AF303" i="7"/>
  <c r="AF302" i="7"/>
  <c r="AF301" i="7"/>
  <c r="AF300" i="7"/>
  <c r="AF299" i="7"/>
  <c r="AF298" i="7"/>
  <c r="AF297" i="7"/>
  <c r="AF296" i="7"/>
  <c r="AF295" i="7"/>
  <c r="AF294" i="7"/>
  <c r="AF293" i="7"/>
  <c r="AF292" i="7"/>
  <c r="AF291" i="7"/>
  <c r="AF290" i="7"/>
  <c r="AF289" i="7"/>
  <c r="AF288" i="7"/>
  <c r="AF287" i="7"/>
  <c r="AF286" i="7"/>
  <c r="V315" i="7"/>
  <c r="V313" i="7"/>
  <c r="V311" i="7"/>
  <c r="V309" i="7"/>
  <c r="V307" i="7"/>
  <c r="V305" i="7"/>
  <c r="V303" i="7"/>
  <c r="V301" i="7"/>
  <c r="V299" i="7"/>
  <c r="V297" i="7"/>
  <c r="V295" i="7"/>
  <c r="V293" i="7"/>
  <c r="V291" i="7"/>
  <c r="V289" i="7"/>
  <c r="V287" i="7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BF315" i="8" l="1"/>
  <c r="BD315" i="8"/>
  <c r="BB315" i="8"/>
  <c r="AZ315" i="8"/>
  <c r="BG315" i="8"/>
  <c r="BC315" i="8"/>
  <c r="BE315" i="8"/>
  <c r="BA315" i="8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G3" i="5" s="1"/>
  <c r="G5" i="5" s="1"/>
  <c r="AK3" i="5"/>
  <c r="AJ3" i="5"/>
  <c r="AI3" i="5"/>
  <c r="AI5" i="5" s="1"/>
  <c r="AH3" i="5"/>
  <c r="AG3" i="5"/>
  <c r="AG5" i="5" s="1"/>
  <c r="AF3" i="5"/>
  <c r="AE3" i="5"/>
  <c r="AE5" i="5" s="1"/>
  <c r="AD3" i="5"/>
  <c r="AC3" i="5"/>
  <c r="AC5" i="5" s="1"/>
  <c r="AB3" i="5"/>
  <c r="AA3" i="5"/>
  <c r="AA5" i="5" s="1"/>
  <c r="Z3" i="5"/>
  <c r="Y3" i="5"/>
  <c r="Y5" i="5" s="1"/>
  <c r="X3" i="5"/>
  <c r="W3" i="5"/>
  <c r="W5" i="5" s="1"/>
  <c r="V3" i="5"/>
  <c r="U3" i="5"/>
  <c r="U5" i="5" s="1"/>
  <c r="T3" i="5"/>
  <c r="S3" i="5"/>
  <c r="S5" i="5" s="1"/>
  <c r="R3" i="5"/>
  <c r="Q3" i="5"/>
  <c r="Q5" i="5" s="1"/>
  <c r="P3" i="5"/>
  <c r="O3" i="5"/>
  <c r="O5" i="5" s="1"/>
  <c r="N3" i="5"/>
  <c r="M3" i="5"/>
  <c r="M5" i="5" s="1"/>
  <c r="L3" i="5"/>
  <c r="K3" i="5"/>
  <c r="K5" i="5" s="1"/>
  <c r="J3" i="5"/>
  <c r="I3" i="5"/>
  <c r="I5" i="5" s="1"/>
  <c r="H3" i="5"/>
  <c r="E3" i="5"/>
  <c r="D3" i="5"/>
  <c r="F3" i="5" s="1"/>
  <c r="H5" i="5" l="1"/>
  <c r="J5" i="5"/>
  <c r="L5" i="5"/>
  <c r="N5" i="5"/>
  <c r="P5" i="5"/>
  <c r="R5" i="5"/>
  <c r="T5" i="5"/>
  <c r="V5" i="5"/>
  <c r="X5" i="5"/>
  <c r="Z5" i="5"/>
  <c r="AB5" i="5"/>
  <c r="AD5" i="5"/>
  <c r="AF5" i="5"/>
  <c r="AH5" i="5"/>
  <c r="AJ5" i="5"/>
  <c r="AK5" i="5"/>
  <c r="F5" i="5"/>
  <c r="B35" i="1" l="1"/>
  <c r="R72" i="1"/>
  <c r="N35" i="1"/>
  <c r="G36" i="4" l="1"/>
  <c r="F36" i="4"/>
  <c r="C36" i="4"/>
  <c r="B36" i="4"/>
  <c r="O72" i="1" l="1"/>
  <c r="P72" i="1"/>
  <c r="Q72" i="1"/>
  <c r="S72" i="1"/>
  <c r="T72" i="1"/>
  <c r="U72" i="1"/>
  <c r="V72" i="1"/>
  <c r="W72" i="1"/>
  <c r="N72" i="1"/>
  <c r="O35" i="1"/>
  <c r="P35" i="1"/>
  <c r="Q35" i="1"/>
  <c r="R35" i="1"/>
  <c r="S35" i="1"/>
  <c r="T35" i="1"/>
  <c r="U35" i="1"/>
  <c r="V35" i="1"/>
  <c r="W35" i="1"/>
  <c r="K35" i="4" l="1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J36" i="4" s="1"/>
  <c r="K36" i="4" l="1"/>
  <c r="K72" i="2"/>
  <c r="AI71" i="2" l="1"/>
  <c r="AH71" i="2"/>
  <c r="AG71" i="2"/>
  <c r="AF71" i="2"/>
  <c r="AE71" i="2"/>
  <c r="AD71" i="2"/>
  <c r="AC71" i="2"/>
  <c r="AB71" i="2"/>
  <c r="AA71" i="2"/>
  <c r="Z71" i="2"/>
  <c r="AI70" i="2"/>
  <c r="AH70" i="2"/>
  <c r="AG70" i="2"/>
  <c r="AF70" i="2"/>
  <c r="AE70" i="2"/>
  <c r="AD70" i="2"/>
  <c r="AC70" i="2"/>
  <c r="AB70" i="2"/>
  <c r="AA70" i="2"/>
  <c r="Z70" i="2"/>
  <c r="AI69" i="2"/>
  <c r="AH69" i="2"/>
  <c r="AG69" i="2"/>
  <c r="AF69" i="2"/>
  <c r="AE69" i="2"/>
  <c r="AD69" i="2"/>
  <c r="AC69" i="2"/>
  <c r="AB69" i="2"/>
  <c r="AA69" i="2"/>
  <c r="Z69" i="2"/>
  <c r="AI68" i="2"/>
  <c r="AH68" i="2"/>
  <c r="AG68" i="2"/>
  <c r="AF68" i="2"/>
  <c r="AE68" i="2"/>
  <c r="AD68" i="2"/>
  <c r="AC68" i="2"/>
  <c r="AB68" i="2"/>
  <c r="AA68" i="2"/>
  <c r="Z68" i="2"/>
  <c r="AI67" i="2"/>
  <c r="AH67" i="2"/>
  <c r="AG67" i="2"/>
  <c r="AF67" i="2"/>
  <c r="AE67" i="2"/>
  <c r="AD67" i="2"/>
  <c r="AC67" i="2"/>
  <c r="AB67" i="2"/>
  <c r="AA67" i="2"/>
  <c r="Z67" i="2"/>
  <c r="AI66" i="2"/>
  <c r="AH66" i="2"/>
  <c r="AG66" i="2"/>
  <c r="AF66" i="2"/>
  <c r="AE66" i="2"/>
  <c r="AD66" i="2"/>
  <c r="AC66" i="2"/>
  <c r="AB66" i="2"/>
  <c r="AA66" i="2"/>
  <c r="Z66" i="2"/>
  <c r="AI65" i="2"/>
  <c r="AH65" i="2"/>
  <c r="AG65" i="2"/>
  <c r="AF65" i="2"/>
  <c r="AE65" i="2"/>
  <c r="AD65" i="2"/>
  <c r="AC65" i="2"/>
  <c r="AB65" i="2"/>
  <c r="AA65" i="2"/>
  <c r="Z65" i="2"/>
  <c r="AI64" i="2"/>
  <c r="AH64" i="2"/>
  <c r="AG64" i="2"/>
  <c r="AF64" i="2"/>
  <c r="AE64" i="2"/>
  <c r="AD64" i="2"/>
  <c r="AC64" i="2"/>
  <c r="AB64" i="2"/>
  <c r="AA64" i="2"/>
  <c r="Z64" i="2"/>
  <c r="AI63" i="2"/>
  <c r="AH63" i="2"/>
  <c r="AG63" i="2"/>
  <c r="AF63" i="2"/>
  <c r="AE63" i="2"/>
  <c r="AD63" i="2"/>
  <c r="AC63" i="2"/>
  <c r="AB63" i="2"/>
  <c r="AA63" i="2"/>
  <c r="Z63" i="2"/>
  <c r="AI62" i="2"/>
  <c r="AH62" i="2"/>
  <c r="AG62" i="2"/>
  <c r="AF62" i="2"/>
  <c r="AE62" i="2"/>
  <c r="AD62" i="2"/>
  <c r="AC62" i="2"/>
  <c r="AB62" i="2"/>
  <c r="AA62" i="2"/>
  <c r="Z62" i="2"/>
  <c r="AI61" i="2"/>
  <c r="AH61" i="2"/>
  <c r="AG61" i="2"/>
  <c r="AF61" i="2"/>
  <c r="AE61" i="2"/>
  <c r="AD61" i="2"/>
  <c r="AC61" i="2"/>
  <c r="AB61" i="2"/>
  <c r="AA61" i="2"/>
  <c r="Z61" i="2"/>
  <c r="AI60" i="2"/>
  <c r="AH60" i="2"/>
  <c r="AG60" i="2"/>
  <c r="AF60" i="2"/>
  <c r="AE60" i="2"/>
  <c r="AD60" i="2"/>
  <c r="AC60" i="2"/>
  <c r="AB60" i="2"/>
  <c r="AA60" i="2"/>
  <c r="Z60" i="2"/>
  <c r="AI59" i="2"/>
  <c r="AH59" i="2"/>
  <c r="AG59" i="2"/>
  <c r="AF59" i="2"/>
  <c r="AE59" i="2"/>
  <c r="AD59" i="2"/>
  <c r="AC59" i="2"/>
  <c r="AB59" i="2"/>
  <c r="AA59" i="2"/>
  <c r="Z59" i="2"/>
  <c r="AI58" i="2"/>
  <c r="AH58" i="2"/>
  <c r="AG58" i="2"/>
  <c r="AF58" i="2"/>
  <c r="AE58" i="2"/>
  <c r="AD58" i="2"/>
  <c r="AC58" i="2"/>
  <c r="AB58" i="2"/>
  <c r="AA58" i="2"/>
  <c r="Z58" i="2"/>
  <c r="AI57" i="2"/>
  <c r="AH57" i="2"/>
  <c r="AG57" i="2"/>
  <c r="AF57" i="2"/>
  <c r="AE57" i="2"/>
  <c r="AD57" i="2"/>
  <c r="AC57" i="2"/>
  <c r="AB57" i="2"/>
  <c r="AA57" i="2"/>
  <c r="Z57" i="2"/>
  <c r="AI56" i="2"/>
  <c r="AH56" i="2"/>
  <c r="AG56" i="2"/>
  <c r="AF56" i="2"/>
  <c r="AE56" i="2"/>
  <c r="AD56" i="2"/>
  <c r="AC56" i="2"/>
  <c r="AB56" i="2"/>
  <c r="AA56" i="2"/>
  <c r="Z56" i="2"/>
  <c r="AI55" i="2"/>
  <c r="AH55" i="2"/>
  <c r="AG55" i="2"/>
  <c r="AF55" i="2"/>
  <c r="AE55" i="2"/>
  <c r="AD55" i="2"/>
  <c r="AC55" i="2"/>
  <c r="AB55" i="2"/>
  <c r="AA55" i="2"/>
  <c r="Z55" i="2"/>
  <c r="AI54" i="2"/>
  <c r="AH54" i="2"/>
  <c r="AG54" i="2"/>
  <c r="AF54" i="2"/>
  <c r="AE54" i="2"/>
  <c r="AD54" i="2"/>
  <c r="AC54" i="2"/>
  <c r="AB54" i="2"/>
  <c r="AA54" i="2"/>
  <c r="Z54" i="2"/>
  <c r="AI53" i="2"/>
  <c r="AH53" i="2"/>
  <c r="AG53" i="2"/>
  <c r="AF53" i="2"/>
  <c r="AE53" i="2"/>
  <c r="AD53" i="2"/>
  <c r="AC53" i="2"/>
  <c r="AB53" i="2"/>
  <c r="AA53" i="2"/>
  <c r="Z53" i="2"/>
  <c r="AI52" i="2"/>
  <c r="AH52" i="2"/>
  <c r="AG52" i="2"/>
  <c r="AF52" i="2"/>
  <c r="AE52" i="2"/>
  <c r="AD52" i="2"/>
  <c r="AC52" i="2"/>
  <c r="AB52" i="2"/>
  <c r="AA52" i="2"/>
  <c r="Z52" i="2"/>
  <c r="AI51" i="2"/>
  <c r="AH51" i="2"/>
  <c r="AG51" i="2"/>
  <c r="AF51" i="2"/>
  <c r="AE51" i="2"/>
  <c r="AD51" i="2"/>
  <c r="AC51" i="2"/>
  <c r="AB51" i="2"/>
  <c r="AA51" i="2"/>
  <c r="Z51" i="2"/>
  <c r="AI50" i="2"/>
  <c r="AH50" i="2"/>
  <c r="AG50" i="2"/>
  <c r="AF50" i="2"/>
  <c r="AE50" i="2"/>
  <c r="AD50" i="2"/>
  <c r="AC50" i="2"/>
  <c r="AB50" i="2"/>
  <c r="AA50" i="2"/>
  <c r="Z50" i="2"/>
  <c r="AI49" i="2"/>
  <c r="AH49" i="2"/>
  <c r="AG49" i="2"/>
  <c r="AF49" i="2"/>
  <c r="AE49" i="2"/>
  <c r="AD49" i="2"/>
  <c r="AC49" i="2"/>
  <c r="AB49" i="2"/>
  <c r="AA49" i="2"/>
  <c r="Z49" i="2"/>
  <c r="AI48" i="2"/>
  <c r="AH48" i="2"/>
  <c r="AG48" i="2"/>
  <c r="AF48" i="2"/>
  <c r="AE48" i="2"/>
  <c r="AD48" i="2"/>
  <c r="AC48" i="2"/>
  <c r="AB48" i="2"/>
  <c r="AA48" i="2"/>
  <c r="Z48" i="2"/>
  <c r="AI47" i="2"/>
  <c r="AH47" i="2"/>
  <c r="AG47" i="2"/>
  <c r="AF47" i="2"/>
  <c r="AE47" i="2"/>
  <c r="AD47" i="2"/>
  <c r="AC47" i="2"/>
  <c r="AB47" i="2"/>
  <c r="AA47" i="2"/>
  <c r="Z47" i="2"/>
  <c r="AI46" i="2"/>
  <c r="AH46" i="2"/>
  <c r="AG46" i="2"/>
  <c r="AF46" i="2"/>
  <c r="AE46" i="2"/>
  <c r="AD46" i="2"/>
  <c r="AC46" i="2"/>
  <c r="AB46" i="2"/>
  <c r="AA46" i="2"/>
  <c r="Z46" i="2"/>
  <c r="AI45" i="2"/>
  <c r="AH45" i="2"/>
  <c r="AG45" i="2"/>
  <c r="AF45" i="2"/>
  <c r="AE45" i="2"/>
  <c r="AD45" i="2"/>
  <c r="AC45" i="2"/>
  <c r="AB45" i="2"/>
  <c r="AA45" i="2"/>
  <c r="Z45" i="2"/>
  <c r="AI44" i="2"/>
  <c r="AH44" i="2"/>
  <c r="AG44" i="2"/>
  <c r="AF44" i="2"/>
  <c r="AE44" i="2"/>
  <c r="AD44" i="2"/>
  <c r="AC44" i="2"/>
  <c r="AB44" i="2"/>
  <c r="AA44" i="2"/>
  <c r="Z44" i="2"/>
  <c r="AI43" i="2"/>
  <c r="AH43" i="2"/>
  <c r="AG43" i="2"/>
  <c r="AF43" i="2"/>
  <c r="AE43" i="2"/>
  <c r="AD43" i="2"/>
  <c r="AC43" i="2"/>
  <c r="AB43" i="2"/>
  <c r="AA43" i="2"/>
  <c r="Z43" i="2"/>
  <c r="AI42" i="2"/>
  <c r="AH42" i="2"/>
  <c r="AG42" i="2"/>
  <c r="AF42" i="2"/>
  <c r="AE42" i="2"/>
  <c r="AD42" i="2"/>
  <c r="AC42" i="2"/>
  <c r="AB42" i="2"/>
  <c r="AA42" i="2"/>
  <c r="Z42" i="2"/>
  <c r="AA40" i="2"/>
  <c r="AB40" i="2" s="1"/>
  <c r="AC40" i="2" s="1"/>
  <c r="AD40" i="2" s="1"/>
  <c r="AE40" i="2" s="1"/>
  <c r="AF40" i="2" s="1"/>
  <c r="AG40" i="2" s="1"/>
  <c r="AH40" i="2" s="1"/>
  <c r="AI40" i="2" s="1"/>
  <c r="AI34" i="2"/>
  <c r="AH34" i="2"/>
  <c r="AG34" i="2"/>
  <c r="AF34" i="2"/>
  <c r="AE34" i="2"/>
  <c r="AD34" i="2"/>
  <c r="AC34" i="2"/>
  <c r="AB34" i="2"/>
  <c r="AA34" i="2"/>
  <c r="Z34" i="2"/>
  <c r="AI33" i="2"/>
  <c r="AH33" i="2"/>
  <c r="AG33" i="2"/>
  <c r="AF33" i="2"/>
  <c r="AE33" i="2"/>
  <c r="AD33" i="2"/>
  <c r="AC33" i="2"/>
  <c r="AB33" i="2"/>
  <c r="AA33" i="2"/>
  <c r="Z33" i="2"/>
  <c r="AI32" i="2"/>
  <c r="AH32" i="2"/>
  <c r="AG32" i="2"/>
  <c r="AF32" i="2"/>
  <c r="AE32" i="2"/>
  <c r="AD32" i="2"/>
  <c r="AC32" i="2"/>
  <c r="AB32" i="2"/>
  <c r="AA32" i="2"/>
  <c r="Z32" i="2"/>
  <c r="AI31" i="2"/>
  <c r="AH31" i="2"/>
  <c r="AG31" i="2"/>
  <c r="AF31" i="2"/>
  <c r="AE31" i="2"/>
  <c r="AD31" i="2"/>
  <c r="AC31" i="2"/>
  <c r="AB31" i="2"/>
  <c r="AA31" i="2"/>
  <c r="Z31" i="2"/>
  <c r="AI30" i="2"/>
  <c r="AH30" i="2"/>
  <c r="AG30" i="2"/>
  <c r="AF30" i="2"/>
  <c r="AE30" i="2"/>
  <c r="AD30" i="2"/>
  <c r="AC30" i="2"/>
  <c r="AB30" i="2"/>
  <c r="AA30" i="2"/>
  <c r="Z30" i="2"/>
  <c r="AI29" i="2"/>
  <c r="AH29" i="2"/>
  <c r="AG29" i="2"/>
  <c r="AF29" i="2"/>
  <c r="AE29" i="2"/>
  <c r="AD29" i="2"/>
  <c r="AC29" i="2"/>
  <c r="AB29" i="2"/>
  <c r="AA29" i="2"/>
  <c r="Z29" i="2"/>
  <c r="AI28" i="2"/>
  <c r="AH28" i="2"/>
  <c r="AG28" i="2"/>
  <c r="AF28" i="2"/>
  <c r="AE28" i="2"/>
  <c r="AD28" i="2"/>
  <c r="AC28" i="2"/>
  <c r="AB28" i="2"/>
  <c r="AA28" i="2"/>
  <c r="Z28" i="2"/>
  <c r="AI27" i="2"/>
  <c r="AH27" i="2"/>
  <c r="AG27" i="2"/>
  <c r="AF27" i="2"/>
  <c r="AE27" i="2"/>
  <c r="AD27" i="2"/>
  <c r="AC27" i="2"/>
  <c r="AB27" i="2"/>
  <c r="AA27" i="2"/>
  <c r="Z27" i="2"/>
  <c r="AI26" i="2"/>
  <c r="AH26" i="2"/>
  <c r="AG26" i="2"/>
  <c r="AF26" i="2"/>
  <c r="AE26" i="2"/>
  <c r="AD26" i="2"/>
  <c r="AC26" i="2"/>
  <c r="AB26" i="2"/>
  <c r="AA26" i="2"/>
  <c r="Z26" i="2"/>
  <c r="AI25" i="2"/>
  <c r="AH25" i="2"/>
  <c r="AG25" i="2"/>
  <c r="AF25" i="2"/>
  <c r="AE25" i="2"/>
  <c r="AD25" i="2"/>
  <c r="AC25" i="2"/>
  <c r="AB25" i="2"/>
  <c r="AA25" i="2"/>
  <c r="Z25" i="2"/>
  <c r="AI24" i="2"/>
  <c r="AH24" i="2"/>
  <c r="AG24" i="2"/>
  <c r="AF24" i="2"/>
  <c r="AE24" i="2"/>
  <c r="AD24" i="2"/>
  <c r="AC24" i="2"/>
  <c r="AB24" i="2"/>
  <c r="AA24" i="2"/>
  <c r="Z24" i="2"/>
  <c r="AI23" i="2"/>
  <c r="AH23" i="2"/>
  <c r="AG23" i="2"/>
  <c r="AF23" i="2"/>
  <c r="AE23" i="2"/>
  <c r="AD23" i="2"/>
  <c r="AC23" i="2"/>
  <c r="AB23" i="2"/>
  <c r="AA23" i="2"/>
  <c r="Z23" i="2"/>
  <c r="AI22" i="2"/>
  <c r="AH22" i="2"/>
  <c r="AG22" i="2"/>
  <c r="AF22" i="2"/>
  <c r="AE22" i="2"/>
  <c r="AD22" i="2"/>
  <c r="AC22" i="2"/>
  <c r="AB22" i="2"/>
  <c r="AA22" i="2"/>
  <c r="Z22" i="2"/>
  <c r="AI21" i="2"/>
  <c r="AH21" i="2"/>
  <c r="AG21" i="2"/>
  <c r="AF21" i="2"/>
  <c r="AE21" i="2"/>
  <c r="AD21" i="2"/>
  <c r="AC21" i="2"/>
  <c r="AB21" i="2"/>
  <c r="AA21" i="2"/>
  <c r="Z21" i="2"/>
  <c r="AI20" i="2"/>
  <c r="AH20" i="2"/>
  <c r="AG20" i="2"/>
  <c r="AF20" i="2"/>
  <c r="AE20" i="2"/>
  <c r="AD20" i="2"/>
  <c r="AC20" i="2"/>
  <c r="AB20" i="2"/>
  <c r="AA20" i="2"/>
  <c r="Z20" i="2"/>
  <c r="AI19" i="2"/>
  <c r="AH19" i="2"/>
  <c r="AG19" i="2"/>
  <c r="AF19" i="2"/>
  <c r="AE19" i="2"/>
  <c r="AD19" i="2"/>
  <c r="AC19" i="2"/>
  <c r="AB19" i="2"/>
  <c r="AA19" i="2"/>
  <c r="Z19" i="2"/>
  <c r="AI18" i="2"/>
  <c r="AH18" i="2"/>
  <c r="AG18" i="2"/>
  <c r="AF18" i="2"/>
  <c r="AE18" i="2"/>
  <c r="AD18" i="2"/>
  <c r="AC18" i="2"/>
  <c r="AB18" i="2"/>
  <c r="AA18" i="2"/>
  <c r="Z18" i="2"/>
  <c r="AI17" i="2"/>
  <c r="AH17" i="2"/>
  <c r="AG17" i="2"/>
  <c r="AF17" i="2"/>
  <c r="AE17" i="2"/>
  <c r="AD17" i="2"/>
  <c r="AC17" i="2"/>
  <c r="AB17" i="2"/>
  <c r="AA17" i="2"/>
  <c r="Z17" i="2"/>
  <c r="AI16" i="2"/>
  <c r="AH16" i="2"/>
  <c r="AG16" i="2"/>
  <c r="AF16" i="2"/>
  <c r="AE16" i="2"/>
  <c r="AD16" i="2"/>
  <c r="AC16" i="2"/>
  <c r="AB16" i="2"/>
  <c r="AA16" i="2"/>
  <c r="Z16" i="2"/>
  <c r="AI15" i="2"/>
  <c r="AH15" i="2"/>
  <c r="AG15" i="2"/>
  <c r="AF15" i="2"/>
  <c r="AE15" i="2"/>
  <c r="AD15" i="2"/>
  <c r="AC15" i="2"/>
  <c r="AB15" i="2"/>
  <c r="AA15" i="2"/>
  <c r="Z15" i="2"/>
  <c r="AI14" i="2"/>
  <c r="AH14" i="2"/>
  <c r="AG14" i="2"/>
  <c r="AF14" i="2"/>
  <c r="AE14" i="2"/>
  <c r="AD14" i="2"/>
  <c r="AC14" i="2"/>
  <c r="AB14" i="2"/>
  <c r="AA14" i="2"/>
  <c r="Z14" i="2"/>
  <c r="AI13" i="2"/>
  <c r="AH13" i="2"/>
  <c r="AG13" i="2"/>
  <c r="AF13" i="2"/>
  <c r="AE13" i="2"/>
  <c r="AD13" i="2"/>
  <c r="AC13" i="2"/>
  <c r="AB13" i="2"/>
  <c r="AA13" i="2"/>
  <c r="Z13" i="2"/>
  <c r="AI12" i="2"/>
  <c r="AH12" i="2"/>
  <c r="AG12" i="2"/>
  <c r="AF12" i="2"/>
  <c r="AE12" i="2"/>
  <c r="AD12" i="2"/>
  <c r="AC12" i="2"/>
  <c r="AB12" i="2"/>
  <c r="AA12" i="2"/>
  <c r="Z12" i="2"/>
  <c r="AI11" i="2"/>
  <c r="AH11" i="2"/>
  <c r="AG11" i="2"/>
  <c r="AF11" i="2"/>
  <c r="AE11" i="2"/>
  <c r="AD11" i="2"/>
  <c r="AC11" i="2"/>
  <c r="AB11" i="2"/>
  <c r="AA11" i="2"/>
  <c r="Z11" i="2"/>
  <c r="AI10" i="2"/>
  <c r="AH10" i="2"/>
  <c r="AG10" i="2"/>
  <c r="AF10" i="2"/>
  <c r="AE10" i="2"/>
  <c r="AD10" i="2"/>
  <c r="AC10" i="2"/>
  <c r="AB10" i="2"/>
  <c r="AA10" i="2"/>
  <c r="Z10" i="2"/>
  <c r="AI9" i="2"/>
  <c r="AH9" i="2"/>
  <c r="AG9" i="2"/>
  <c r="AF9" i="2"/>
  <c r="AE9" i="2"/>
  <c r="AD9" i="2"/>
  <c r="AC9" i="2"/>
  <c r="AB9" i="2"/>
  <c r="AA9" i="2"/>
  <c r="Z9" i="2"/>
  <c r="AI8" i="2"/>
  <c r="AH8" i="2"/>
  <c r="AG8" i="2"/>
  <c r="AF8" i="2"/>
  <c r="AE8" i="2"/>
  <c r="AD8" i="2"/>
  <c r="AC8" i="2"/>
  <c r="AB8" i="2"/>
  <c r="AA8" i="2"/>
  <c r="Z8" i="2"/>
  <c r="AI7" i="2"/>
  <c r="AH7" i="2"/>
  <c r="AG7" i="2"/>
  <c r="AF7" i="2"/>
  <c r="AE7" i="2"/>
  <c r="AD7" i="2"/>
  <c r="AC7" i="2"/>
  <c r="AB7" i="2"/>
  <c r="AA7" i="2"/>
  <c r="Z7" i="2"/>
  <c r="AI6" i="2"/>
  <c r="AH6" i="2"/>
  <c r="AG6" i="2"/>
  <c r="AF6" i="2"/>
  <c r="AE6" i="2"/>
  <c r="AD6" i="2"/>
  <c r="AC6" i="2"/>
  <c r="AB6" i="2"/>
  <c r="AA6" i="2"/>
  <c r="Z6" i="2"/>
  <c r="AI5" i="2"/>
  <c r="AH5" i="2"/>
  <c r="AG5" i="2"/>
  <c r="AF5" i="2"/>
  <c r="AE5" i="2"/>
  <c r="AD5" i="2"/>
  <c r="AC5" i="2"/>
  <c r="AB5" i="2"/>
  <c r="AA5" i="2"/>
  <c r="Z5" i="2"/>
  <c r="AA3" i="2"/>
  <c r="AB3" i="2" s="1"/>
  <c r="AC3" i="2" s="1"/>
  <c r="AD3" i="2" s="1"/>
  <c r="AE3" i="2" s="1"/>
  <c r="AF3" i="2" s="1"/>
  <c r="AG3" i="2" s="1"/>
  <c r="AH3" i="2" s="1"/>
  <c r="AI3" i="2" s="1"/>
  <c r="J72" i="2"/>
  <c r="I72" i="2"/>
  <c r="H72" i="2"/>
  <c r="G72" i="2"/>
  <c r="F72" i="2"/>
  <c r="E72" i="2"/>
  <c r="D72" i="2"/>
  <c r="C72" i="2"/>
  <c r="B72" i="2"/>
  <c r="K35" i="2"/>
  <c r="J35" i="2"/>
  <c r="I35" i="2"/>
  <c r="H35" i="2"/>
  <c r="G35" i="2"/>
  <c r="F35" i="2"/>
  <c r="E35" i="2"/>
  <c r="D35" i="2"/>
  <c r="C35" i="2"/>
  <c r="B35" i="2"/>
  <c r="W72" i="2"/>
  <c r="AI72" i="2" s="1"/>
  <c r="V72" i="2"/>
  <c r="U72" i="2"/>
  <c r="T72" i="2"/>
  <c r="S72" i="2"/>
  <c r="R72" i="2"/>
  <c r="Q72" i="2"/>
  <c r="P72" i="2"/>
  <c r="O72" i="2"/>
  <c r="N72" i="2"/>
  <c r="O40" i="2"/>
  <c r="P40" i="2" s="1"/>
  <c r="Q40" i="2" s="1"/>
  <c r="R40" i="2" s="1"/>
  <c r="S40" i="2" s="1"/>
  <c r="T40" i="2" s="1"/>
  <c r="U40" i="2" s="1"/>
  <c r="V40" i="2" s="1"/>
  <c r="W40" i="2" s="1"/>
  <c r="W35" i="2"/>
  <c r="V35" i="2"/>
  <c r="U35" i="2"/>
  <c r="T35" i="2"/>
  <c r="S35" i="2"/>
  <c r="R35" i="2"/>
  <c r="Q35" i="2"/>
  <c r="P35" i="2"/>
  <c r="O35" i="2"/>
  <c r="N35" i="2"/>
  <c r="P3" i="2"/>
  <c r="Q3" i="2" s="1"/>
  <c r="R3" i="2" s="1"/>
  <c r="S3" i="2" s="1"/>
  <c r="T3" i="2" s="1"/>
  <c r="U3" i="2" s="1"/>
  <c r="V3" i="2" s="1"/>
  <c r="W3" i="2" s="1"/>
  <c r="O3" i="2"/>
  <c r="AJ32" i="2" l="1"/>
  <c r="AJ34" i="2"/>
  <c r="AJ42" i="2"/>
  <c r="AJ43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44" i="2"/>
  <c r="Z35" i="2"/>
  <c r="AB35" i="2"/>
  <c r="AD35" i="2"/>
  <c r="AF35" i="2"/>
  <c r="AH35" i="2"/>
  <c r="AJ59" i="2"/>
  <c r="Z72" i="2"/>
  <c r="AB72" i="2"/>
  <c r="AD72" i="2"/>
  <c r="AF72" i="2"/>
  <c r="AH72" i="2"/>
  <c r="AA72" i="2"/>
  <c r="AC72" i="2"/>
  <c r="AE72" i="2"/>
  <c r="AG72" i="2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I35" i="2"/>
  <c r="AJ31" i="2"/>
  <c r="AJ33" i="2"/>
  <c r="AA35" i="2"/>
  <c r="AC35" i="2"/>
  <c r="AE35" i="2"/>
  <c r="AG35" i="2"/>
  <c r="AJ24" i="2"/>
  <c r="AJ26" i="2"/>
  <c r="AJ28" i="2"/>
  <c r="AJ6" i="2"/>
  <c r="AJ8" i="2"/>
  <c r="AJ10" i="2"/>
  <c r="AJ12" i="2"/>
  <c r="AJ14" i="2"/>
  <c r="AJ16" i="2"/>
  <c r="AJ18" i="2"/>
  <c r="AJ20" i="2"/>
  <c r="AJ22" i="2"/>
  <c r="AJ30" i="2"/>
  <c r="AJ72" i="2" l="1"/>
  <c r="AJ35" i="2"/>
  <c r="K72" i="1"/>
  <c r="J72" i="1"/>
  <c r="I72" i="1"/>
  <c r="H72" i="1"/>
  <c r="G72" i="1"/>
  <c r="F72" i="1"/>
  <c r="E72" i="1"/>
  <c r="D72" i="1"/>
  <c r="C72" i="1"/>
  <c r="B72" i="1"/>
  <c r="K35" i="1"/>
  <c r="J35" i="1"/>
  <c r="I35" i="1"/>
  <c r="H35" i="1"/>
  <c r="G35" i="1"/>
  <c r="F35" i="1"/>
  <c r="E35" i="1"/>
  <c r="D35" i="1"/>
  <c r="C35" i="1"/>
  <c r="AI71" i="1"/>
  <c r="AH71" i="1"/>
  <c r="AG71" i="1"/>
  <c r="AF71" i="1"/>
  <c r="AE71" i="1"/>
  <c r="AD71" i="1"/>
  <c r="AC71" i="1"/>
  <c r="AB71" i="1"/>
  <c r="AA71" i="1"/>
  <c r="Z71" i="1"/>
  <c r="AI70" i="1"/>
  <c r="AH70" i="1"/>
  <c r="AG70" i="1"/>
  <c r="AF70" i="1"/>
  <c r="AE70" i="1"/>
  <c r="AD70" i="1"/>
  <c r="AC70" i="1"/>
  <c r="AB70" i="1"/>
  <c r="AA70" i="1"/>
  <c r="Z70" i="1"/>
  <c r="AI69" i="1"/>
  <c r="AH69" i="1"/>
  <c r="AG69" i="1"/>
  <c r="AF69" i="1"/>
  <c r="AE69" i="1"/>
  <c r="AD69" i="1"/>
  <c r="AC69" i="1"/>
  <c r="AB69" i="1"/>
  <c r="AA69" i="1"/>
  <c r="Z69" i="1"/>
  <c r="AI68" i="1"/>
  <c r="AH68" i="1"/>
  <c r="AG68" i="1"/>
  <c r="AF68" i="1"/>
  <c r="AE68" i="1"/>
  <c r="AD68" i="1"/>
  <c r="AC68" i="1"/>
  <c r="AB68" i="1"/>
  <c r="AA68" i="1"/>
  <c r="Z68" i="1"/>
  <c r="AI67" i="1"/>
  <c r="AH67" i="1"/>
  <c r="AG67" i="1"/>
  <c r="AF67" i="1"/>
  <c r="AE67" i="1"/>
  <c r="AD67" i="1"/>
  <c r="AC67" i="1"/>
  <c r="AB67" i="1"/>
  <c r="AA67" i="1"/>
  <c r="Z67" i="1"/>
  <c r="AI66" i="1"/>
  <c r="AH66" i="1"/>
  <c r="AG66" i="1"/>
  <c r="AF66" i="1"/>
  <c r="AE66" i="1"/>
  <c r="AD66" i="1"/>
  <c r="AC66" i="1"/>
  <c r="AB66" i="1"/>
  <c r="AA66" i="1"/>
  <c r="Z66" i="1"/>
  <c r="AI65" i="1"/>
  <c r="AH65" i="1"/>
  <c r="AG65" i="1"/>
  <c r="AF65" i="1"/>
  <c r="AE65" i="1"/>
  <c r="AD65" i="1"/>
  <c r="AC65" i="1"/>
  <c r="AB65" i="1"/>
  <c r="AA65" i="1"/>
  <c r="Z65" i="1"/>
  <c r="AI64" i="1"/>
  <c r="AH64" i="1"/>
  <c r="AG64" i="1"/>
  <c r="AF64" i="1"/>
  <c r="AE64" i="1"/>
  <c r="AD64" i="1"/>
  <c r="AC64" i="1"/>
  <c r="AB64" i="1"/>
  <c r="AA64" i="1"/>
  <c r="Z64" i="1"/>
  <c r="AI63" i="1"/>
  <c r="AH63" i="1"/>
  <c r="AG63" i="1"/>
  <c r="AF63" i="1"/>
  <c r="AE63" i="1"/>
  <c r="AD63" i="1"/>
  <c r="AC63" i="1"/>
  <c r="AB63" i="1"/>
  <c r="AA63" i="1"/>
  <c r="Z63" i="1"/>
  <c r="AI62" i="1"/>
  <c r="AH62" i="1"/>
  <c r="AG62" i="1"/>
  <c r="AF62" i="1"/>
  <c r="AE62" i="1"/>
  <c r="AD62" i="1"/>
  <c r="AC62" i="1"/>
  <c r="AB62" i="1"/>
  <c r="AA62" i="1"/>
  <c r="Z62" i="1"/>
  <c r="AI61" i="1"/>
  <c r="AH61" i="1"/>
  <c r="AG61" i="1"/>
  <c r="AF61" i="1"/>
  <c r="AE61" i="1"/>
  <c r="AD61" i="1"/>
  <c r="AC61" i="1"/>
  <c r="AB61" i="1"/>
  <c r="AA61" i="1"/>
  <c r="Z61" i="1"/>
  <c r="AI60" i="1"/>
  <c r="AH60" i="1"/>
  <c r="AG60" i="1"/>
  <c r="AF60" i="1"/>
  <c r="AE60" i="1"/>
  <c r="AD60" i="1"/>
  <c r="AC60" i="1"/>
  <c r="AB60" i="1"/>
  <c r="AA60" i="1"/>
  <c r="Z60" i="1"/>
  <c r="AI59" i="1"/>
  <c r="AH59" i="1"/>
  <c r="AG59" i="1"/>
  <c r="AF59" i="1"/>
  <c r="AE59" i="1"/>
  <c r="AD59" i="1"/>
  <c r="AC59" i="1"/>
  <c r="AB59" i="1"/>
  <c r="AA59" i="1"/>
  <c r="Z59" i="1"/>
  <c r="AI58" i="1"/>
  <c r="AH58" i="1"/>
  <c r="AG58" i="1"/>
  <c r="AF58" i="1"/>
  <c r="AE58" i="1"/>
  <c r="AD58" i="1"/>
  <c r="AC58" i="1"/>
  <c r="AB58" i="1"/>
  <c r="AA58" i="1"/>
  <c r="Z58" i="1"/>
  <c r="AI57" i="1"/>
  <c r="AH57" i="1"/>
  <c r="AG57" i="1"/>
  <c r="AF57" i="1"/>
  <c r="AE57" i="1"/>
  <c r="AD57" i="1"/>
  <c r="AC57" i="1"/>
  <c r="AB57" i="1"/>
  <c r="AA57" i="1"/>
  <c r="Z57" i="1"/>
  <c r="AI56" i="1"/>
  <c r="AH56" i="1"/>
  <c r="AG56" i="1"/>
  <c r="AF56" i="1"/>
  <c r="AE56" i="1"/>
  <c r="AD56" i="1"/>
  <c r="AC56" i="1"/>
  <c r="AB56" i="1"/>
  <c r="AA56" i="1"/>
  <c r="Z56" i="1"/>
  <c r="AI55" i="1"/>
  <c r="AH55" i="1"/>
  <c r="AG55" i="1"/>
  <c r="AF55" i="1"/>
  <c r="AE55" i="1"/>
  <c r="AD55" i="1"/>
  <c r="AC55" i="1"/>
  <c r="AB55" i="1"/>
  <c r="AA55" i="1"/>
  <c r="Z55" i="1"/>
  <c r="AI54" i="1"/>
  <c r="AH54" i="1"/>
  <c r="AG54" i="1"/>
  <c r="AF54" i="1"/>
  <c r="AE54" i="1"/>
  <c r="AD54" i="1"/>
  <c r="AC54" i="1"/>
  <c r="AB54" i="1"/>
  <c r="AA54" i="1"/>
  <c r="Z54" i="1"/>
  <c r="AI53" i="1"/>
  <c r="AH53" i="1"/>
  <c r="AG53" i="1"/>
  <c r="AF53" i="1"/>
  <c r="AE53" i="1"/>
  <c r="AD53" i="1"/>
  <c r="AC53" i="1"/>
  <c r="AB53" i="1"/>
  <c r="AA53" i="1"/>
  <c r="Z53" i="1"/>
  <c r="AI52" i="1"/>
  <c r="AH52" i="1"/>
  <c r="AG52" i="1"/>
  <c r="AF52" i="1"/>
  <c r="AE52" i="1"/>
  <c r="AD52" i="1"/>
  <c r="AC52" i="1"/>
  <c r="AB52" i="1"/>
  <c r="AA52" i="1"/>
  <c r="Z52" i="1"/>
  <c r="AI51" i="1"/>
  <c r="AH51" i="1"/>
  <c r="AG51" i="1"/>
  <c r="AF51" i="1"/>
  <c r="AE51" i="1"/>
  <c r="AD51" i="1"/>
  <c r="AC51" i="1"/>
  <c r="AB51" i="1"/>
  <c r="AA51" i="1"/>
  <c r="Z51" i="1"/>
  <c r="AI50" i="1"/>
  <c r="AH50" i="1"/>
  <c r="AG50" i="1"/>
  <c r="AF50" i="1"/>
  <c r="AE50" i="1"/>
  <c r="AD50" i="1"/>
  <c r="AC50" i="1"/>
  <c r="AB50" i="1"/>
  <c r="AA50" i="1"/>
  <c r="Z50" i="1"/>
  <c r="AI49" i="1"/>
  <c r="AH49" i="1"/>
  <c r="AG49" i="1"/>
  <c r="AF49" i="1"/>
  <c r="AE49" i="1"/>
  <c r="AD49" i="1"/>
  <c r="AC49" i="1"/>
  <c r="AB49" i="1"/>
  <c r="AA49" i="1"/>
  <c r="Z49" i="1"/>
  <c r="AI48" i="1"/>
  <c r="AH48" i="1"/>
  <c r="AG48" i="1"/>
  <c r="AF48" i="1"/>
  <c r="AE48" i="1"/>
  <c r="AD48" i="1"/>
  <c r="AC48" i="1"/>
  <c r="AB48" i="1"/>
  <c r="AA48" i="1"/>
  <c r="Z48" i="1"/>
  <c r="AI47" i="1"/>
  <c r="AH47" i="1"/>
  <c r="AG47" i="1"/>
  <c r="AF47" i="1"/>
  <c r="AE47" i="1"/>
  <c r="AD47" i="1"/>
  <c r="AC47" i="1"/>
  <c r="AB47" i="1"/>
  <c r="AA47" i="1"/>
  <c r="Z47" i="1"/>
  <c r="AI46" i="1"/>
  <c r="AH46" i="1"/>
  <c r="AG46" i="1"/>
  <c r="AF46" i="1"/>
  <c r="AE46" i="1"/>
  <c r="AD46" i="1"/>
  <c r="AC46" i="1"/>
  <c r="AB46" i="1"/>
  <c r="AA46" i="1"/>
  <c r="Z46" i="1"/>
  <c r="AI45" i="1"/>
  <c r="AH45" i="1"/>
  <c r="AG45" i="1"/>
  <c r="AF45" i="1"/>
  <c r="AE45" i="1"/>
  <c r="AD45" i="1"/>
  <c r="AC45" i="1"/>
  <c r="AB45" i="1"/>
  <c r="AA45" i="1"/>
  <c r="Z45" i="1"/>
  <c r="AI44" i="1"/>
  <c r="AH44" i="1"/>
  <c r="AG44" i="1"/>
  <c r="AF44" i="1"/>
  <c r="AE44" i="1"/>
  <c r="AD44" i="1"/>
  <c r="AC44" i="1"/>
  <c r="AB44" i="1"/>
  <c r="AA44" i="1"/>
  <c r="Z44" i="1"/>
  <c r="AI43" i="1"/>
  <c r="AH43" i="1"/>
  <c r="AG43" i="1"/>
  <c r="AF43" i="1"/>
  <c r="AE43" i="1"/>
  <c r="AD43" i="1"/>
  <c r="AC43" i="1"/>
  <c r="AB43" i="1"/>
  <c r="AA43" i="1"/>
  <c r="Z43" i="1"/>
  <c r="AI42" i="1"/>
  <c r="AH42" i="1"/>
  <c r="AG42" i="1"/>
  <c r="AF42" i="1"/>
  <c r="AE42" i="1"/>
  <c r="AD42" i="1"/>
  <c r="AC42" i="1"/>
  <c r="AB42" i="1"/>
  <c r="AA42" i="1"/>
  <c r="Z42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Z34" i="1"/>
  <c r="AJ34" i="1" s="1"/>
  <c r="Z33" i="1"/>
  <c r="AJ33" i="1" s="1"/>
  <c r="Z32" i="1"/>
  <c r="AJ32" i="1" s="1"/>
  <c r="Z31" i="1"/>
  <c r="AJ31" i="1" s="1"/>
  <c r="Z30" i="1"/>
  <c r="AJ30" i="1" s="1"/>
  <c r="Z29" i="1"/>
  <c r="AJ29" i="1" s="1"/>
  <c r="Z28" i="1"/>
  <c r="AJ28" i="1" s="1"/>
  <c r="Z27" i="1"/>
  <c r="Z26" i="1"/>
  <c r="AJ26" i="1" s="1"/>
  <c r="Z25" i="1"/>
  <c r="AJ25" i="1" s="1"/>
  <c r="Z24" i="1"/>
  <c r="AJ24" i="1" s="1"/>
  <c r="Z23" i="1"/>
  <c r="AJ23" i="1" s="1"/>
  <c r="Z22" i="1"/>
  <c r="AJ22" i="1" s="1"/>
  <c r="Z21" i="1"/>
  <c r="AJ21" i="1" s="1"/>
  <c r="Z20" i="1"/>
  <c r="AJ20" i="1" s="1"/>
  <c r="Z19" i="1"/>
  <c r="AJ19" i="1" s="1"/>
  <c r="Z18" i="1"/>
  <c r="AJ18" i="1" s="1"/>
  <c r="Z17" i="1"/>
  <c r="AJ17" i="1" s="1"/>
  <c r="Z16" i="1"/>
  <c r="AJ16" i="1" s="1"/>
  <c r="Z15" i="1"/>
  <c r="AJ15" i="1" s="1"/>
  <c r="Z14" i="1"/>
  <c r="AJ14" i="1" s="1"/>
  <c r="Z13" i="1"/>
  <c r="AJ13" i="1" s="1"/>
  <c r="Z12" i="1"/>
  <c r="AJ12" i="1" s="1"/>
  <c r="Z11" i="1"/>
  <c r="AJ11" i="1" s="1"/>
  <c r="Z10" i="1"/>
  <c r="AJ10" i="1" s="1"/>
  <c r="Z9" i="1"/>
  <c r="AJ9" i="1" s="1"/>
  <c r="Z8" i="1"/>
  <c r="AJ8" i="1" s="1"/>
  <c r="Z7" i="1"/>
  <c r="AJ7" i="1" s="1"/>
  <c r="Z6" i="1"/>
  <c r="AJ6" i="1" s="1"/>
  <c r="Z5" i="1"/>
  <c r="AJ5" i="1" s="1"/>
  <c r="AJ27" i="1" l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Z35" i="1"/>
  <c r="AB35" i="1"/>
  <c r="AD35" i="1"/>
  <c r="AF35" i="1"/>
  <c r="AH35" i="1"/>
  <c r="Z72" i="1"/>
  <c r="AB72" i="1"/>
  <c r="AD72" i="1"/>
  <c r="AF72" i="1"/>
  <c r="AH72" i="1"/>
  <c r="AA35" i="1"/>
  <c r="AC35" i="1"/>
  <c r="AE35" i="1"/>
  <c r="AG35" i="1"/>
  <c r="AI35" i="1"/>
  <c r="AA72" i="1"/>
  <c r="AC72" i="1"/>
  <c r="AE72" i="1"/>
  <c r="AG72" i="1"/>
  <c r="AI72" i="1"/>
  <c r="AJ72" i="1" l="1"/>
  <c r="AJ35" i="1"/>
</calcChain>
</file>

<file path=xl/sharedStrings.xml><?xml version="1.0" encoding="utf-8"?>
<sst xmlns="http://schemas.openxmlformats.org/spreadsheetml/2006/main" count="493" uniqueCount="128">
  <si>
    <t>WAL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</si>
  <si>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</si>
  <si>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</si>
  <si>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</si>
  <si>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</si>
  <si>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</si>
  <si>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</si>
  <si>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</si>
  <si>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</si>
  <si>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</si>
  <si>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</si>
  <si>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</si>
  <si>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</si>
  <si>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</si>
  <si>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</si>
  <si>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</si>
  <si>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</si>
  <si>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</si>
  <si>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</si>
  <si>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</si>
  <si>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</si>
  <si>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Swap Spread</t>
  </si>
  <si>
    <t>(Weighted</t>
  </si>
  <si>
    <t>Average</t>
  </si>
  <si>
    <t>3M</t>
  </si>
  <si>
    <t>6M</t>
  </si>
  <si>
    <t>Ave Life)</t>
  </si>
  <si>
    <t xml:space="preserve">Investment Grade PBR Credit Rating </t>
  </si>
  <si>
    <t xml:space="preserve">Below Investment Grade PBR Credit Rating </t>
  </si>
  <si>
    <t>Average Life)</t>
  </si>
  <si>
    <t xml:space="preserve">(Weighted </t>
  </si>
  <si>
    <t xml:space="preserve">                                                                             Investment Grade PBR Credit Rating</t>
  </si>
  <si>
    <t>Difference</t>
  </si>
  <si>
    <t>Below Investment Grade PBR Credit Rating</t>
  </si>
  <si>
    <t xml:space="preserve">Average </t>
  </si>
  <si>
    <t>cdate</t>
  </si>
  <si>
    <t>yld</t>
  </si>
  <si>
    <t>maturity</t>
  </si>
  <si>
    <t>Yield %</t>
  </si>
  <si>
    <t xml:space="preserve">Maturity </t>
  </si>
  <si>
    <t>Date</t>
  </si>
  <si>
    <t>3 Mon</t>
  </si>
  <si>
    <t>6 Mon</t>
  </si>
  <si>
    <t>Diff Bps</t>
  </si>
  <si>
    <t xml:space="preserve">                                                                    Below Investment Grade PBR Credit Rating</t>
  </si>
  <si>
    <t xml:space="preserve"> Average</t>
  </si>
  <si>
    <t>Weighted</t>
  </si>
  <si>
    <t>Current</t>
  </si>
  <si>
    <t>Long Term</t>
  </si>
  <si>
    <t>Average Life</t>
  </si>
  <si>
    <t>Current Bond Yields by Quarter</t>
  </si>
  <si>
    <t>Maturity</t>
  </si>
  <si>
    <t xml:space="preserve"> </t>
  </si>
  <si>
    <t>PBR Credit Rating: 1 - AAA</t>
  </si>
  <si>
    <t>Treasury Yields by Quarter</t>
  </si>
  <si>
    <t>Current Bond Spreads by Quarter</t>
  </si>
  <si>
    <t>PBR Credit Rating: 3 - AA</t>
  </si>
  <si>
    <t>PBR Credit Rating: 6 - A</t>
  </si>
  <si>
    <t>PBR Credit Rating: 9 - BBB</t>
  </si>
  <si>
    <t>PBR Credit Rating: 12 - BB</t>
  </si>
  <si>
    <t>PBR Credit Rating: 15 - B</t>
  </si>
  <si>
    <t>PBR Credit Rating: 18 - CCC</t>
  </si>
  <si>
    <t>PBR Credit Rating: 20 - CC</t>
  </si>
  <si>
    <t>Long Term Bond Spreads by Quarter</t>
  </si>
  <si>
    <t>Long Term Bond Yields by Quarter</t>
  </si>
  <si>
    <t>Current Bond Yields as of 6/30/2015</t>
  </si>
  <si>
    <t>AAA</t>
  </si>
  <si>
    <t>AA</t>
  </si>
  <si>
    <t>A</t>
  </si>
  <si>
    <t>BBB</t>
  </si>
  <si>
    <t>BB</t>
  </si>
  <si>
    <t>B</t>
  </si>
  <si>
    <t>CCC</t>
  </si>
  <si>
    <t>CC</t>
  </si>
  <si>
    <t>Long Term Bond Yields as of 6/30/2015</t>
  </si>
  <si>
    <t>Long Term Bond Yields as of 9/30/2014</t>
  </si>
  <si>
    <t>Long Term Bond Yields as of 12/31/2014</t>
  </si>
  <si>
    <t>Long Term Bond Yields as of 3/31/2015</t>
  </si>
  <si>
    <t>Current Bond Yields as of 9/30/2014</t>
  </si>
  <si>
    <t>Current Bond Yields as of 12/31/2014</t>
  </si>
  <si>
    <t>Current Bond Yields as of 3/31/2015</t>
  </si>
  <si>
    <t>Table F (9/30/2015)  Investment Grade Current Spreads</t>
  </si>
  <si>
    <t>Table J (9/30/2015) Swap Spreads</t>
  </si>
  <si>
    <t>Current Bond Yields as of 9/30/2015</t>
  </si>
  <si>
    <t>Long Term Bond Yields as of 9/30/2015</t>
  </si>
  <si>
    <t>Tabs</t>
  </si>
  <si>
    <t>Current Spreads</t>
  </si>
  <si>
    <t>Current Spreads'!A1</t>
  </si>
  <si>
    <t>Long-Term Spreads</t>
  </si>
  <si>
    <t>Long-Term Spreads'!A1</t>
  </si>
  <si>
    <t>Swap Spreads</t>
  </si>
  <si>
    <t>Swap Spreads'!A1</t>
  </si>
  <si>
    <t>Treasury Yields</t>
  </si>
  <si>
    <t>Treasury Yields'!A1</t>
  </si>
  <si>
    <t>Treasury Yields by Qtr</t>
  </si>
  <si>
    <t>Treasury Yields by Qtr'!A1</t>
  </si>
  <si>
    <t>Current Spreads by Qtr</t>
  </si>
  <si>
    <t>Current Spreads by Qtr'!A1</t>
  </si>
  <si>
    <t>Hyperlink</t>
  </si>
  <si>
    <t>Long Term Spreads by Qtr</t>
  </si>
  <si>
    <t>Long Term Spreads by Qtr'!A1</t>
  </si>
  <si>
    <t>Current Yields by Qtr</t>
  </si>
  <si>
    <t>Current Yields by Qtr'!A1</t>
  </si>
  <si>
    <t>Long Term Yields by Qtr</t>
  </si>
  <si>
    <t>Long Term Yields by Qtr'!A1</t>
  </si>
  <si>
    <t>Graphs Treasury Yields</t>
  </si>
  <si>
    <t>Graphs Treasury Yields'!A1</t>
  </si>
  <si>
    <t>Graphs Current Yields</t>
  </si>
  <si>
    <t>Graphs Current Yields'!A1</t>
  </si>
  <si>
    <t>Graphs Long Term Yields</t>
  </si>
  <si>
    <t>Graphs Long Term Yields'!A1</t>
  </si>
  <si>
    <t>Table H (9/30/2015) Investment Grade Long Term Spreads</t>
  </si>
  <si>
    <t>Table I (9/30/2015)  Below Investment Grade Long Term Spreads</t>
  </si>
  <si>
    <t>Table F (12/31/2015)  Investment Grade Current Spreads</t>
  </si>
  <si>
    <t>Table G (12/31/2015)  Below Investment Grade Current Spreads</t>
  </si>
  <si>
    <t>Table H (12/31/2015)  Investment Grade Long Term Spreads</t>
  </si>
  <si>
    <t>Table J (12/31/2015) Swap Spreads</t>
  </si>
  <si>
    <t>Difference between 9/30/2015 and 12/31/2015 Swap Spreads</t>
  </si>
  <si>
    <t>Difference between 9/30/2015 and 12/31/2015 Investment Grade Long Term Spreads</t>
  </si>
  <si>
    <t>Difference between 9/30/2015 and 12/31/2015 Below Investment Grade Long Term Spreads</t>
  </si>
  <si>
    <t>Differences between 9/30/2015 and 12/31/2015 Investment Grade Current Spreads</t>
  </si>
  <si>
    <t>Differences between 9/30/2015 and 12/31/2015 Below Investment Grade Current Spreads</t>
  </si>
  <si>
    <t>Table I (12/31/2015) Below Investment Grade Long Term Spreads</t>
  </si>
  <si>
    <t>Current Bond Yields as of 12/31/2015</t>
  </si>
  <si>
    <t>Long Term Bond Yields as of 12/31/2015</t>
  </si>
  <si>
    <t>Table G (9/30/2015)  Below Investment Grade Current Spreads</t>
  </si>
  <si>
    <t>Current Swap Spreads by Quarter (Swap Spreads are defined as the difference between the yield of an interest rate swap and the yield on a Treasury note of the same Maturity)</t>
  </si>
  <si>
    <t>Long Term Swap Spreads by Quarter (Swap Spreads are defined as the difference between the yield of an interest rate swap and the yield on a Treasury note of the same Maturity)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</si>
</sst>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"/>
    <numFmt numFmtId="166" formatCode="0.00_);\(0.00\)"/>
    <numFmt numFmtId="167" formatCode="[$-409]ddmmmyyyy"/>
    <numFmt numFmtId="168" formatCode="0.0_);\(0.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29">
    <xf numFmtId="0" fontId="0" fillId="0" borderId="0" xfId="0"/>
    <xf numFmtId="164" fontId="3" fillId="0" borderId="0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0" fillId="0" borderId="0" xfId="0" applyNumberFormat="1"/>
    <xf numFmtId="0" fontId="0" fillId="0" borderId="4" xfId="0" applyBorder="1"/>
    <xf numFmtId="0" fontId="0" fillId="0" borderId="9" xfId="0" applyBorder="1" applyAlignment="1">
      <alignment horizontal="center"/>
    </xf>
    <xf numFmtId="167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9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9" fillId="0" borderId="4" xfId="1" applyNumberFormat="1" applyFont="1" applyFill="1" applyBorder="1" applyAlignment="1">
      <alignment horizontal="center"/>
    </xf>
    <xf numFmtId="4" fontId="9" fillId="0" borderId="2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11" fillId="0" borderId="0" xfId="1" applyFont="1"/>
    <xf numFmtId="0" fontId="10" fillId="0" borderId="0" xfId="1" applyFont="1"/>
    <xf numFmtId="0" fontId="11" fillId="0" borderId="0" xfId="0" applyFont="1" applyFill="1" applyAlignment="1">
      <alignment horizontal="left" vertical="top"/>
    </xf>
    <xf numFmtId="0" fontId="11" fillId="0" borderId="0" xfId="1" quotePrefix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14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0" fontId="0" fillId="0" borderId="0" xfId="0" applyBorder="1"/>
    <xf numFmtId="2" fontId="13" fillId="0" borderId="0" xfId="1" applyNumberFormat="1" applyFont="1" applyFill="1" applyBorder="1" applyAlignment="1">
      <alignment horizontal="center"/>
    </xf>
    <xf numFmtId="4" fontId="13" fillId="0" borderId="0" xfId="1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7" fillId="0" borderId="0" xfId="2" quotePrefix="1"/>
    <xf numFmtId="0" fontId="0" fillId="2" borderId="0" xfId="0" applyFill="1"/>
    <xf numFmtId="0" fontId="0" fillId="0" borderId="0" xfId="0" applyFill="1"/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/>
    <xf numFmtId="10" fontId="0" fillId="0" borderId="0" xfId="0" applyNumberFormat="1"/>
    <xf numFmtId="10" fontId="0" fillId="0" borderId="0" xfId="3" applyNumberFormat="1" applyFont="1"/>
    <xf numFmtId="2" fontId="4" fillId="0" borderId="0" xfId="0" applyNumberFormat="1" applyFont="1" applyBorder="1" applyAlignment="1">
      <alignment horizontal="center"/>
    </xf>
    <xf numFmtId="2" fontId="7" fillId="0" borderId="0" xfId="4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7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5">
    <cellStyle name="Comma" xfId="4" builtinId="3"/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Yield Curve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'Treasury Yields'!$E$3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cat>
            <c:strRef>
              <c:f>[1]Sheet1!$F$2:$AK$2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Yields'!$F$3:$AK$3</c:f>
              <c:numCache>
                <c:formatCode>0.00%</c:formatCode>
                <c:ptCount val="32"/>
                <c:pt idx="0">
                  <c:v>2.8019755619999999E-3</c:v>
                </c:pt>
                <c:pt idx="1">
                  <c:v>3.3999979130000003E-3</c:v>
                </c:pt>
                <c:pt idx="2">
                  <c:v>3.7082428249999998E-3</c:v>
                </c:pt>
                <c:pt idx="3">
                  <c:v>6.5128447069999996E-3</c:v>
                </c:pt>
                <c:pt idx="4">
                  <c:v>9.4046971989999988E-3</c:v>
                </c:pt>
                <c:pt idx="5">
                  <c:v>1.1938921591000001E-2</c:v>
                </c:pt>
                <c:pt idx="6">
                  <c:v>1.4143692548999999E-2</c:v>
                </c:pt>
                <c:pt idx="7">
                  <c:v>1.6212142151999998E-2</c:v>
                </c:pt>
                <c:pt idx="8">
                  <c:v>1.7810376656E-2</c:v>
                </c:pt>
                <c:pt idx="9">
                  <c:v>1.9026039373E-2</c:v>
                </c:pt>
                <c:pt idx="10">
                  <c:v>2.0004064565999999E-2</c:v>
                </c:pt>
                <c:pt idx="11">
                  <c:v>2.0825350645999999E-2</c:v>
                </c:pt>
                <c:pt idx="12">
                  <c:v>2.1548180802000001E-2</c:v>
                </c:pt>
                <c:pt idx="13">
                  <c:v>2.2210287818E-2</c:v>
                </c:pt>
                <c:pt idx="14">
                  <c:v>2.2836303911999999E-2</c:v>
                </c:pt>
                <c:pt idx="15">
                  <c:v>2.3428930445999998E-2</c:v>
                </c:pt>
                <c:pt idx="16">
                  <c:v>2.3992818230999999E-2</c:v>
                </c:pt>
                <c:pt idx="17">
                  <c:v>2.4529542936000001E-2</c:v>
                </c:pt>
                <c:pt idx="18">
                  <c:v>2.5041619050000002E-2</c:v>
                </c:pt>
                <c:pt idx="19">
                  <c:v>2.5526546817999998E-2</c:v>
                </c:pt>
                <c:pt idx="20">
                  <c:v>2.5985746742999999E-2</c:v>
                </c:pt>
                <c:pt idx="21">
                  <c:v>2.6418711716E-2</c:v>
                </c:pt>
                <c:pt idx="22">
                  <c:v>2.6830368787E-2</c:v>
                </c:pt>
                <c:pt idx="23">
                  <c:v>2.7208263388999999E-2</c:v>
                </c:pt>
                <c:pt idx="24">
                  <c:v>2.7556930393000001E-2</c:v>
                </c:pt>
                <c:pt idx="25">
                  <c:v>2.7874956587E-2</c:v>
                </c:pt>
                <c:pt idx="26">
                  <c:v>2.8161381582999998E-2</c:v>
                </c:pt>
                <c:pt idx="27">
                  <c:v>2.8412693326999999E-2</c:v>
                </c:pt>
                <c:pt idx="28">
                  <c:v>2.8627850266E-2</c:v>
                </c:pt>
                <c:pt idx="29">
                  <c:v>2.8804546776999999E-2</c:v>
                </c:pt>
                <c:pt idx="30">
                  <c:v>2.8940954313999998E-2</c:v>
                </c:pt>
                <c:pt idx="31">
                  <c:v>2.9033705029E-2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'Treasury Yields'!$E$4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cat>
            <c:strRef>
              <c:f>[1]Sheet1!$F$2:$AK$2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Yields'!$F$4:$AK$4</c:f>
              <c:numCache>
                <c:formatCode>0.00%</c:formatCode>
                <c:ptCount val="32"/>
                <c:pt idx="0">
                  <c:v>5.2068252390000003E-3</c:v>
                </c:pt>
                <c:pt idx="1">
                  <c:v>6.4000019750000007E-3</c:v>
                </c:pt>
                <c:pt idx="2">
                  <c:v>7.5392384160000003E-3</c:v>
                </c:pt>
                <c:pt idx="3">
                  <c:v>1.0720019115E-2</c:v>
                </c:pt>
                <c:pt idx="4">
                  <c:v>1.3328463802E-2</c:v>
                </c:pt>
                <c:pt idx="5">
                  <c:v>1.6055028088000002E-2</c:v>
                </c:pt>
                <c:pt idx="6">
                  <c:v>1.8043832491999999E-2</c:v>
                </c:pt>
                <c:pt idx="7">
                  <c:v>1.9641866819000001E-2</c:v>
                </c:pt>
                <c:pt idx="8">
                  <c:v>2.0850143439000001E-2</c:v>
                </c:pt>
                <c:pt idx="9">
                  <c:v>2.1783522883000003E-2</c:v>
                </c:pt>
                <c:pt idx="10">
                  <c:v>2.2544921115999997E-2</c:v>
                </c:pt>
                <c:pt idx="11">
                  <c:v>2.3191207913999999E-2</c:v>
                </c:pt>
                <c:pt idx="12">
                  <c:v>2.3763826883000001E-2</c:v>
                </c:pt>
                <c:pt idx="13">
                  <c:v>2.4289659458000001E-2</c:v>
                </c:pt>
                <c:pt idx="14">
                  <c:v>2.4784720943999999E-2</c:v>
                </c:pt>
                <c:pt idx="15">
                  <c:v>2.5252044309E-2</c:v>
                </c:pt>
                <c:pt idx="16">
                  <c:v>2.5696775148999998E-2</c:v>
                </c:pt>
                <c:pt idx="17">
                  <c:v>2.6121521282000001E-2</c:v>
                </c:pt>
                <c:pt idx="18">
                  <c:v>2.6529265265000001E-2</c:v>
                </c:pt>
                <c:pt idx="19">
                  <c:v>2.6918901043000001E-2</c:v>
                </c:pt>
                <c:pt idx="20">
                  <c:v>2.7292461774E-2</c:v>
                </c:pt>
                <c:pt idx="21">
                  <c:v>2.7650224487E-2</c:v>
                </c:pt>
                <c:pt idx="22">
                  <c:v>2.7997489813000001E-2</c:v>
                </c:pt>
                <c:pt idx="23">
                  <c:v>2.8323975128999999E-2</c:v>
                </c:pt>
                <c:pt idx="24">
                  <c:v>2.8634616016000002E-2</c:v>
                </c:pt>
                <c:pt idx="25">
                  <c:v>2.8928886886999999E-2</c:v>
                </c:pt>
                <c:pt idx="26">
                  <c:v>2.9207042983E-2</c:v>
                </c:pt>
                <c:pt idx="27">
                  <c:v>2.9466737555000001E-2</c:v>
                </c:pt>
                <c:pt idx="28">
                  <c:v>2.9707911265000001E-2</c:v>
                </c:pt>
                <c:pt idx="29">
                  <c:v>2.9929705104E-2</c:v>
                </c:pt>
                <c:pt idx="30">
                  <c:v>3.0131528801999999E-2</c:v>
                </c:pt>
                <c:pt idx="31">
                  <c:v>3.0311107314E-2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2640"/>
        <c:axId val="94921280"/>
      </c:lineChart>
      <c:catAx>
        <c:axId val="1133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21280"/>
        <c:crosses val="autoZero"/>
        <c:auto val="1"/>
        <c:lblAlgn val="ctr"/>
        <c:lblOffset val="100"/>
        <c:noMultiLvlLbl val="0"/>
      </c:catAx>
      <c:valAx>
        <c:axId val="94921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339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8: Current Bond Yields - 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Qtr'!$B$250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Qtr'!$B$251:$B$280</c:f>
              <c:numCache>
                <c:formatCode>0.00%</c:formatCode>
                <c:ptCount val="30"/>
                <c:pt idx="0">
                  <c:v>9.2229426031409559E-2</c:v>
                </c:pt>
                <c:pt idx="1">
                  <c:v>9.7166049705364271E-2</c:v>
                </c:pt>
                <c:pt idx="2">
                  <c:v>0.10224017587079987</c:v>
                </c:pt>
                <c:pt idx="3">
                  <c:v>0.10633283894155027</c:v>
                </c:pt>
                <c:pt idx="4">
                  <c:v>0.10921395628619177</c:v>
                </c:pt>
                <c:pt idx="5">
                  <c:v>0.11138076003874446</c:v>
                </c:pt>
                <c:pt idx="6">
                  <c:v>0.11309874725355946</c:v>
                </c:pt>
                <c:pt idx="7">
                  <c:v>0.11450891392433327</c:v>
                </c:pt>
                <c:pt idx="8">
                  <c:v>0.11569014259680047</c:v>
                </c:pt>
                <c:pt idx="9">
                  <c:v>0.11668760587647306</c:v>
                </c:pt>
                <c:pt idx="10">
                  <c:v>0.11752724333445407</c:v>
                </c:pt>
                <c:pt idx="11">
                  <c:v>0.11823073887527427</c:v>
                </c:pt>
                <c:pt idx="12">
                  <c:v>0.11882729778467536</c:v>
                </c:pt>
                <c:pt idx="13">
                  <c:v>0.11934035988558356</c:v>
                </c:pt>
                <c:pt idx="14">
                  <c:v>0.11978658948485557</c:v>
                </c:pt>
                <c:pt idx="15">
                  <c:v>0.12017904917551375</c:v>
                </c:pt>
                <c:pt idx="16">
                  <c:v>0.12052761209059766</c:v>
                </c:pt>
                <c:pt idx="17">
                  <c:v>0.12084017792567486</c:v>
                </c:pt>
                <c:pt idx="18">
                  <c:v>0.12112260206614717</c:v>
                </c:pt>
                <c:pt idx="19">
                  <c:v>0.12138010169661487</c:v>
                </c:pt>
                <c:pt idx="20">
                  <c:v>0.12161682118782836</c:v>
                </c:pt>
                <c:pt idx="21">
                  <c:v>0.12183638750279106</c:v>
                </c:pt>
                <c:pt idx="22">
                  <c:v>0.12204149471050546</c:v>
                </c:pt>
                <c:pt idx="23">
                  <c:v>0.12223485370075876</c:v>
                </c:pt>
                <c:pt idx="24">
                  <c:v>0.12241871763652706</c:v>
                </c:pt>
                <c:pt idx="25">
                  <c:v>0.12259521230887677</c:v>
                </c:pt>
                <c:pt idx="26">
                  <c:v>0.12276588981651537</c:v>
                </c:pt>
                <c:pt idx="27">
                  <c:v>0.12293254132219687</c:v>
                </c:pt>
                <c:pt idx="28">
                  <c:v>0.12309668220916506</c:v>
                </c:pt>
                <c:pt idx="29">
                  <c:v>0.12325985208995256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Qtr'!$C$250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Qtr'!$C$251:$C$280</c:f>
              <c:numCache>
                <c:formatCode>0.00%</c:formatCode>
                <c:ptCount val="30"/>
                <c:pt idx="0">
                  <c:v>0.11738566526266667</c:v>
                </c:pt>
                <c:pt idx="1">
                  <c:v>0.12126643265466666</c:v>
                </c:pt>
                <c:pt idx="2">
                  <c:v>0.12560428029866666</c:v>
                </c:pt>
                <c:pt idx="3">
                  <c:v>0.12884127214466667</c:v>
                </c:pt>
                <c:pt idx="4">
                  <c:v>0.13105285237666667</c:v>
                </c:pt>
                <c:pt idx="5">
                  <c:v>0.13276841113366666</c:v>
                </c:pt>
                <c:pt idx="6">
                  <c:v>0.13405651832866666</c:v>
                </c:pt>
                <c:pt idx="7">
                  <c:v>0.13504117229066667</c:v>
                </c:pt>
                <c:pt idx="8">
                  <c:v>0.13582311478266668</c:v>
                </c:pt>
                <c:pt idx="9">
                  <c:v>0.13646261488366668</c:v>
                </c:pt>
                <c:pt idx="10">
                  <c:v>0.13699754484666668</c:v>
                </c:pt>
                <c:pt idx="11">
                  <c:v>0.13745436891166668</c:v>
                </c:pt>
                <c:pt idx="12">
                  <c:v>0.13785256536566667</c:v>
                </c:pt>
                <c:pt idx="13">
                  <c:v>0.13820634131066667</c:v>
                </c:pt>
                <c:pt idx="14">
                  <c:v>0.13852588771166668</c:v>
                </c:pt>
                <c:pt idx="15">
                  <c:v>0.13881927974366667</c:v>
                </c:pt>
                <c:pt idx="16">
                  <c:v>0.13909269163066668</c:v>
                </c:pt>
                <c:pt idx="17">
                  <c:v>0.13935111667266667</c:v>
                </c:pt>
                <c:pt idx="18">
                  <c:v>0.13959835151466668</c:v>
                </c:pt>
                <c:pt idx="19">
                  <c:v>0.13983779074766667</c:v>
                </c:pt>
                <c:pt idx="20">
                  <c:v>0.14007223753866666</c:v>
                </c:pt>
                <c:pt idx="21">
                  <c:v>0.14030415608466668</c:v>
                </c:pt>
                <c:pt idx="22">
                  <c:v>0.14053544730266668</c:v>
                </c:pt>
                <c:pt idx="23">
                  <c:v>0.14076808121266668</c:v>
                </c:pt>
                <c:pt idx="24">
                  <c:v>0.14100374109666666</c:v>
                </c:pt>
                <c:pt idx="25">
                  <c:v>0.14124404533066667</c:v>
                </c:pt>
                <c:pt idx="26">
                  <c:v>0.14149026049166666</c:v>
                </c:pt>
                <c:pt idx="27">
                  <c:v>0.14174383670466667</c:v>
                </c:pt>
                <c:pt idx="28">
                  <c:v>0.14200609656266666</c:v>
                </c:pt>
                <c:pt idx="29">
                  <c:v>0.14227838792866668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Qtr'!$D$250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Qtr'!$D$251:$D$280</c:f>
              <c:numCache>
                <c:formatCode>0.00%</c:formatCode>
                <c:ptCount val="30"/>
                <c:pt idx="0">
                  <c:v>0.16284889600066668</c:v>
                </c:pt>
                <c:pt idx="1">
                  <c:v>0.16556648497766668</c:v>
                </c:pt>
                <c:pt idx="2">
                  <c:v>0.16889934473166668</c:v>
                </c:pt>
                <c:pt idx="3">
                  <c:v>0.17179260623666667</c:v>
                </c:pt>
                <c:pt idx="4">
                  <c:v>0.17395153067166669</c:v>
                </c:pt>
                <c:pt idx="5">
                  <c:v>0.17562416381566667</c:v>
                </c:pt>
                <c:pt idx="6">
                  <c:v>0.17694709754066668</c:v>
                </c:pt>
                <c:pt idx="7">
                  <c:v>0.17802686505166668</c:v>
                </c:pt>
                <c:pt idx="8">
                  <c:v>0.17893463387766667</c:v>
                </c:pt>
                <c:pt idx="9">
                  <c:v>0.17971190553266669</c:v>
                </c:pt>
                <c:pt idx="10">
                  <c:v>0.18038463651566669</c:v>
                </c:pt>
                <c:pt idx="11">
                  <c:v>0.18097133729166667</c:v>
                </c:pt>
                <c:pt idx="12">
                  <c:v>0.18148984516666669</c:v>
                </c:pt>
                <c:pt idx="13">
                  <c:v>0.18195323410766667</c:v>
                </c:pt>
                <c:pt idx="14">
                  <c:v>0.18237131918366667</c:v>
                </c:pt>
                <c:pt idx="15">
                  <c:v>0.18275120377266668</c:v>
                </c:pt>
                <c:pt idx="16">
                  <c:v>0.18309830853266668</c:v>
                </c:pt>
                <c:pt idx="17">
                  <c:v>0.18341640622666669</c:v>
                </c:pt>
                <c:pt idx="18">
                  <c:v>0.18370866540066669</c:v>
                </c:pt>
                <c:pt idx="19">
                  <c:v>0.18397741090866668</c:v>
                </c:pt>
                <c:pt idx="20">
                  <c:v>0.18422450178766669</c:v>
                </c:pt>
                <c:pt idx="21">
                  <c:v>0.18445104006866669</c:v>
                </c:pt>
                <c:pt idx="22">
                  <c:v>0.18465812026866668</c:v>
                </c:pt>
                <c:pt idx="23">
                  <c:v>0.18484643965366668</c:v>
                </c:pt>
                <c:pt idx="24">
                  <c:v>0.18501657054966669</c:v>
                </c:pt>
                <c:pt idx="25">
                  <c:v>0.18516859281566667</c:v>
                </c:pt>
                <c:pt idx="26">
                  <c:v>0.18530274142166669</c:v>
                </c:pt>
                <c:pt idx="27">
                  <c:v>0.18541902206266669</c:v>
                </c:pt>
                <c:pt idx="28">
                  <c:v>0.18551740235166669</c:v>
                </c:pt>
                <c:pt idx="29">
                  <c:v>0.18559750148266668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Qtr'!$E$250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Qtr'!$E$251:$E$280</c:f>
              <c:numCache>
                <c:formatCode>0.00%</c:formatCode>
                <c:ptCount val="30"/>
                <c:pt idx="0">
                  <c:v>0.12410838305166666</c:v>
                </c:pt>
                <c:pt idx="1">
                  <c:v>0.12730956893966666</c:v>
                </c:pt>
                <c:pt idx="2">
                  <c:v>0.13101438161766665</c:v>
                </c:pt>
                <c:pt idx="3">
                  <c:v>0.13456042963866666</c:v>
                </c:pt>
                <c:pt idx="4">
                  <c:v>0.13752461941166666</c:v>
                </c:pt>
                <c:pt idx="5">
                  <c:v>0.13981868806466666</c:v>
                </c:pt>
                <c:pt idx="6">
                  <c:v>0.14149440007766667</c:v>
                </c:pt>
                <c:pt idx="7">
                  <c:v>0.14274565931466665</c:v>
                </c:pt>
                <c:pt idx="8">
                  <c:v>0.14373653696866667</c:v>
                </c:pt>
                <c:pt idx="9">
                  <c:v>0.14456609219966665</c:v>
                </c:pt>
                <c:pt idx="10">
                  <c:v>0.14529928387166666</c:v>
                </c:pt>
                <c:pt idx="11">
                  <c:v>0.14597780650266667</c:v>
                </c:pt>
                <c:pt idx="12">
                  <c:v>0.14661575233366667</c:v>
                </c:pt>
                <c:pt idx="13">
                  <c:v>0.14721702479166665</c:v>
                </c:pt>
                <c:pt idx="14">
                  <c:v>0.14778454146466666</c:v>
                </c:pt>
                <c:pt idx="15">
                  <c:v>0.14831985833866668</c:v>
                </c:pt>
                <c:pt idx="16">
                  <c:v>0.14882384789366665</c:v>
                </c:pt>
                <c:pt idx="17">
                  <c:v>0.14929620894466666</c:v>
                </c:pt>
                <c:pt idx="18">
                  <c:v>0.14973667725766665</c:v>
                </c:pt>
                <c:pt idx="19">
                  <c:v>0.15014437256566665</c:v>
                </c:pt>
                <c:pt idx="20">
                  <c:v>0.15051818631266667</c:v>
                </c:pt>
                <c:pt idx="21">
                  <c:v>0.15085621361766666</c:v>
                </c:pt>
                <c:pt idx="22">
                  <c:v>0.15115678934666665</c:v>
                </c:pt>
                <c:pt idx="23">
                  <c:v>0.15141782227966666</c:v>
                </c:pt>
                <c:pt idx="24">
                  <c:v>0.15163713094466666</c:v>
                </c:pt>
                <c:pt idx="25">
                  <c:v>0.15181189168566667</c:v>
                </c:pt>
                <c:pt idx="26">
                  <c:v>0.15193956011666665</c:v>
                </c:pt>
                <c:pt idx="27">
                  <c:v>0.15201728001466666</c:v>
                </c:pt>
                <c:pt idx="28">
                  <c:v>0.15204217451266666</c:v>
                </c:pt>
                <c:pt idx="29">
                  <c:v>0.15201089886866667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Qtr'!$F$250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Qtr'!$F$251:$F$280</c:f>
              <c:numCache>
                <c:formatCode>0.00%</c:formatCode>
                <c:ptCount val="30"/>
                <c:pt idx="0">
                  <c:v>0.15108057615833331</c:v>
                </c:pt>
                <c:pt idx="1">
                  <c:v>0.1538851780403333</c:v>
                </c:pt>
                <c:pt idx="2">
                  <c:v>0.1567770305323333</c:v>
                </c:pt>
                <c:pt idx="3">
                  <c:v>0.15931125492433329</c:v>
                </c:pt>
                <c:pt idx="4">
                  <c:v>0.1615160258823333</c:v>
                </c:pt>
                <c:pt idx="5">
                  <c:v>0.16358447548533331</c:v>
                </c:pt>
                <c:pt idx="6">
                  <c:v>0.16518270998933329</c:v>
                </c:pt>
                <c:pt idx="7">
                  <c:v>0.16639837270633329</c:v>
                </c:pt>
                <c:pt idx="8">
                  <c:v>0.16737639789933328</c:v>
                </c:pt>
                <c:pt idx="9">
                  <c:v>0.1681976839793333</c:v>
                </c:pt>
                <c:pt idx="10">
                  <c:v>0.16892051413533329</c:v>
                </c:pt>
                <c:pt idx="11">
                  <c:v>0.1695826211513333</c:v>
                </c:pt>
                <c:pt idx="12">
                  <c:v>0.17020863724533331</c:v>
                </c:pt>
                <c:pt idx="13">
                  <c:v>0.1708012637793333</c:v>
                </c:pt>
                <c:pt idx="14">
                  <c:v>0.1713651515643333</c:v>
                </c:pt>
                <c:pt idx="15">
                  <c:v>0.17190187626933329</c:v>
                </c:pt>
                <c:pt idx="16">
                  <c:v>0.17241395238333329</c:v>
                </c:pt>
                <c:pt idx="17">
                  <c:v>0.17289888015133331</c:v>
                </c:pt>
                <c:pt idx="18">
                  <c:v>0.1733580800763333</c:v>
                </c:pt>
                <c:pt idx="19">
                  <c:v>0.17379104504933329</c:v>
                </c:pt>
                <c:pt idx="20">
                  <c:v>0.17420270212033329</c:v>
                </c:pt>
                <c:pt idx="21">
                  <c:v>0.17458059672233331</c:v>
                </c:pt>
                <c:pt idx="22">
                  <c:v>0.1749292637263333</c:v>
                </c:pt>
                <c:pt idx="23">
                  <c:v>0.17524728992033331</c:v>
                </c:pt>
                <c:pt idx="24">
                  <c:v>0.17553371491633329</c:v>
                </c:pt>
                <c:pt idx="25">
                  <c:v>0.1757850266603333</c:v>
                </c:pt>
                <c:pt idx="26">
                  <c:v>0.17600018359933331</c:v>
                </c:pt>
                <c:pt idx="27">
                  <c:v>0.17617688011033331</c:v>
                </c:pt>
                <c:pt idx="28">
                  <c:v>0.17631328764733328</c:v>
                </c:pt>
                <c:pt idx="29">
                  <c:v>0.17640603836233329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Qtr'!$G$250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Qtr'!$G$251:$G$280</c:f>
              <c:numCache>
                <c:formatCode>0.00%</c:formatCode>
                <c:ptCount val="30"/>
                <c:pt idx="0">
                  <c:v>0.19419157174933332</c:v>
                </c:pt>
                <c:pt idx="1">
                  <c:v>0.19737235244833334</c:v>
                </c:pt>
                <c:pt idx="2">
                  <c:v>0.19998079713533334</c:v>
                </c:pt>
                <c:pt idx="3">
                  <c:v>0.20270736142133333</c:v>
                </c:pt>
                <c:pt idx="4">
                  <c:v>0.20469616582533334</c:v>
                </c:pt>
                <c:pt idx="5">
                  <c:v>0.20629420015233335</c:v>
                </c:pt>
                <c:pt idx="6">
                  <c:v>0.20750247677233333</c:v>
                </c:pt>
                <c:pt idx="7">
                  <c:v>0.20843585621633334</c:v>
                </c:pt>
                <c:pt idx="8">
                  <c:v>0.20919725444933335</c:v>
                </c:pt>
                <c:pt idx="9">
                  <c:v>0.20984354124733334</c:v>
                </c:pt>
                <c:pt idx="10">
                  <c:v>0.21041616021633333</c:v>
                </c:pt>
                <c:pt idx="11">
                  <c:v>0.21094199279133333</c:v>
                </c:pt>
                <c:pt idx="12">
                  <c:v>0.21143705427733334</c:v>
                </c:pt>
                <c:pt idx="13">
                  <c:v>0.21190437764233333</c:v>
                </c:pt>
                <c:pt idx="14">
                  <c:v>0.21234910848233335</c:v>
                </c:pt>
                <c:pt idx="15">
                  <c:v>0.21277385461533332</c:v>
                </c:pt>
                <c:pt idx="16">
                  <c:v>0.21318159859833333</c:v>
                </c:pt>
                <c:pt idx="17">
                  <c:v>0.21357123437633335</c:v>
                </c:pt>
                <c:pt idx="18">
                  <c:v>0.21394479510733333</c:v>
                </c:pt>
                <c:pt idx="19">
                  <c:v>0.21430255782033333</c:v>
                </c:pt>
                <c:pt idx="20">
                  <c:v>0.21464982314633335</c:v>
                </c:pt>
                <c:pt idx="21">
                  <c:v>0.21497630846233334</c:v>
                </c:pt>
                <c:pt idx="22">
                  <c:v>0.21528694934933335</c:v>
                </c:pt>
                <c:pt idx="23">
                  <c:v>0.21558122022033332</c:v>
                </c:pt>
                <c:pt idx="24">
                  <c:v>0.21585937631633334</c:v>
                </c:pt>
                <c:pt idx="25">
                  <c:v>0.21611907088833335</c:v>
                </c:pt>
                <c:pt idx="26">
                  <c:v>0.21636024459833333</c:v>
                </c:pt>
                <c:pt idx="27">
                  <c:v>0.21658203843733334</c:v>
                </c:pt>
                <c:pt idx="28">
                  <c:v>0.21678386213533335</c:v>
                </c:pt>
                <c:pt idx="29">
                  <c:v>0.21696344064733333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6320"/>
        <c:axId val="115331584"/>
      </c:lineChart>
      <c:catAx>
        <c:axId val="11525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331584"/>
        <c:crosses val="autoZero"/>
        <c:auto val="1"/>
        <c:lblAlgn val="ctr"/>
        <c:lblOffset val="100"/>
        <c:noMultiLvlLbl val="0"/>
      </c:catAx>
      <c:valAx>
        <c:axId val="11533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25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10: Current Bond Yields by Rating as of 6/30/2015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Qtr'!$AF$285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Qtr'!$AF$286:$AF$315</c:f>
              <c:numCache>
                <c:formatCode>0.00%</c:formatCode>
                <c:ptCount val="30"/>
                <c:pt idx="0">
                  <c:v>5.1007163850000006E-3</c:v>
                </c:pt>
                <c:pt idx="1">
                  <c:v>8.8599022730000004E-3</c:v>
                </c:pt>
                <c:pt idx="2">
                  <c:v>1.3122714950999998E-2</c:v>
                </c:pt>
                <c:pt idx="3">
                  <c:v>1.7226762972000001E-2</c:v>
                </c:pt>
                <c:pt idx="4">
                  <c:v>2.0876952744999996E-2</c:v>
                </c:pt>
                <c:pt idx="5">
                  <c:v>2.3857021398E-2</c:v>
                </c:pt>
                <c:pt idx="6">
                  <c:v>2.6183400077666671E-2</c:v>
                </c:pt>
                <c:pt idx="7">
                  <c:v>2.8085325981333332E-2</c:v>
                </c:pt>
                <c:pt idx="8">
                  <c:v>2.9726870302E-2</c:v>
                </c:pt>
                <c:pt idx="9">
                  <c:v>3.0849793954052629E-2</c:v>
                </c:pt>
                <c:pt idx="10">
                  <c:v>3.1876354047105267E-2</c:v>
                </c:pt>
                <c:pt idx="11">
                  <c:v>3.2848245099157895E-2</c:v>
                </c:pt>
                <c:pt idx="12">
                  <c:v>3.3779559351210527E-2</c:v>
                </c:pt>
                <c:pt idx="13">
                  <c:v>3.4674200230263158E-2</c:v>
                </c:pt>
                <c:pt idx="14">
                  <c:v>3.553508532431579E-2</c:v>
                </c:pt>
                <c:pt idx="15">
                  <c:v>3.6363770619368421E-2</c:v>
                </c:pt>
                <c:pt idx="16">
                  <c:v>3.7161128595421047E-2</c:v>
                </c:pt>
                <c:pt idx="17">
                  <c:v>3.792685806747368E-2</c:v>
                </c:pt>
                <c:pt idx="18">
                  <c:v>3.8660694801526313E-2</c:v>
                </c:pt>
                <c:pt idx="19">
                  <c:v>3.9361758530578946E-2</c:v>
                </c:pt>
                <c:pt idx="20">
                  <c:v>4.0028940698631582E-2</c:v>
                </c:pt>
                <c:pt idx="21">
                  <c:v>4.066033642468421E-2</c:v>
                </c:pt>
                <c:pt idx="22">
                  <c:v>4.1254280574736846E-2</c:v>
                </c:pt>
                <c:pt idx="23">
                  <c:v>4.1808681928789476E-2</c:v>
                </c:pt>
                <c:pt idx="24">
                  <c:v>4.2321359014842103E-2</c:v>
                </c:pt>
                <c:pt idx="25">
                  <c:v>4.2789488176894735E-2</c:v>
                </c:pt>
                <c:pt idx="26">
                  <c:v>4.3210525028947365E-2</c:v>
                </c:pt>
                <c:pt idx="27">
                  <c:v>4.3581613347999995E-2</c:v>
                </c:pt>
                <c:pt idx="28">
                  <c:v>4.3899876267052634E-2</c:v>
                </c:pt>
                <c:pt idx="29">
                  <c:v>4.4161969044105263E-2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Qtr'!$AG$285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Qtr'!$AG$286:$AG$315</c:f>
              <c:numCache>
                <c:formatCode>0.00%</c:formatCode>
                <c:ptCount val="30"/>
                <c:pt idx="0">
                  <c:v>6.6887163849999997E-3</c:v>
                </c:pt>
                <c:pt idx="1">
                  <c:v>1.0749902273E-2</c:v>
                </c:pt>
                <c:pt idx="2">
                  <c:v>1.5314714950999998E-2</c:v>
                </c:pt>
                <c:pt idx="3">
                  <c:v>1.9720762972000001E-2</c:v>
                </c:pt>
                <c:pt idx="4">
                  <c:v>2.3252452744999999E-2</c:v>
                </c:pt>
                <c:pt idx="5">
                  <c:v>2.6114021397999999E-2</c:v>
                </c:pt>
                <c:pt idx="6">
                  <c:v>2.8901733411000004E-2</c:v>
                </c:pt>
                <c:pt idx="7">
                  <c:v>3.1264992647999999E-2</c:v>
                </c:pt>
                <c:pt idx="8">
                  <c:v>3.258575265494118E-2</c:v>
                </c:pt>
                <c:pt idx="9">
                  <c:v>3.3745190238882353E-2</c:v>
                </c:pt>
                <c:pt idx="10">
                  <c:v>3.4808264263823531E-2</c:v>
                </c:pt>
                <c:pt idx="11">
                  <c:v>3.5816669247764707E-2</c:v>
                </c:pt>
                <c:pt idx="12">
                  <c:v>3.6784497431705879E-2</c:v>
                </c:pt>
                <c:pt idx="13">
                  <c:v>3.7715652242647058E-2</c:v>
                </c:pt>
                <c:pt idx="14">
                  <c:v>3.8613051268588237E-2</c:v>
                </c:pt>
                <c:pt idx="15">
                  <c:v>3.9478250495529409E-2</c:v>
                </c:pt>
                <c:pt idx="16">
                  <c:v>4.0312122403470589E-2</c:v>
                </c:pt>
                <c:pt idx="17">
                  <c:v>4.1114365807411762E-2</c:v>
                </c:pt>
                <c:pt idx="18">
                  <c:v>4.1884716473352943E-2</c:v>
                </c:pt>
                <c:pt idx="19">
                  <c:v>4.2622294134294116E-2</c:v>
                </c:pt>
                <c:pt idx="20">
                  <c:v>4.3325990234235293E-2</c:v>
                </c:pt>
                <c:pt idx="21">
                  <c:v>4.3993899892176475E-2</c:v>
                </c:pt>
                <c:pt idx="22">
                  <c:v>4.4624357974117651E-2</c:v>
                </c:pt>
                <c:pt idx="23">
                  <c:v>4.5215273260058822E-2</c:v>
                </c:pt>
                <c:pt idx="24">
                  <c:v>4.5764464278000003E-2</c:v>
                </c:pt>
                <c:pt idx="25">
                  <c:v>4.6269107371941176E-2</c:v>
                </c:pt>
                <c:pt idx="26">
                  <c:v>4.6726658155882353E-2</c:v>
                </c:pt>
                <c:pt idx="27">
                  <c:v>4.713426040682353E-2</c:v>
                </c:pt>
                <c:pt idx="28">
                  <c:v>4.748903725776471E-2</c:v>
                </c:pt>
                <c:pt idx="29">
                  <c:v>4.7787643966705887E-2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Qtr'!$AH$285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Qtr'!$AH$286:$AH$315</c:f>
              <c:numCache>
                <c:formatCode>0.00%</c:formatCode>
                <c:ptCount val="30"/>
                <c:pt idx="0">
                  <c:v>8.9892163850000019E-3</c:v>
                </c:pt>
                <c:pt idx="1">
                  <c:v>1.2953902273000001E-2</c:v>
                </c:pt>
                <c:pt idx="2">
                  <c:v>1.7422214950999999E-2</c:v>
                </c:pt>
                <c:pt idx="3">
                  <c:v>2.1731762972E-2</c:v>
                </c:pt>
                <c:pt idx="4">
                  <c:v>2.5366452744999997E-2</c:v>
                </c:pt>
                <c:pt idx="5">
                  <c:v>2.8331021397999999E-2</c:v>
                </c:pt>
                <c:pt idx="6">
                  <c:v>3.0650066744333335E-2</c:v>
                </c:pt>
                <c:pt idx="7">
                  <c:v>3.2544659314666664E-2</c:v>
                </c:pt>
                <c:pt idx="8">
                  <c:v>3.4178870302000001E-2</c:v>
                </c:pt>
                <c:pt idx="9">
                  <c:v>3.5336025532999998E-2</c:v>
                </c:pt>
                <c:pt idx="10">
                  <c:v>3.6396817205000001E-2</c:v>
                </c:pt>
                <c:pt idx="11">
                  <c:v>3.7402939836000001E-2</c:v>
                </c:pt>
                <c:pt idx="12">
                  <c:v>3.8368485666999998E-2</c:v>
                </c:pt>
                <c:pt idx="13">
                  <c:v>3.9297358125000001E-2</c:v>
                </c:pt>
                <c:pt idx="14">
                  <c:v>4.0192474797999998E-2</c:v>
                </c:pt>
                <c:pt idx="15">
                  <c:v>4.1055391671999994E-2</c:v>
                </c:pt>
                <c:pt idx="16">
                  <c:v>4.1886981226999999E-2</c:v>
                </c:pt>
                <c:pt idx="17">
                  <c:v>4.2686942277999997E-2</c:v>
                </c:pt>
                <c:pt idx="18">
                  <c:v>4.3455010591000001E-2</c:v>
                </c:pt>
                <c:pt idx="19">
                  <c:v>4.4190305898999999E-2</c:v>
                </c:pt>
                <c:pt idx="20">
                  <c:v>4.4891719646E-2</c:v>
                </c:pt>
                <c:pt idx="21">
                  <c:v>4.5557346951E-2</c:v>
                </c:pt>
                <c:pt idx="22">
                  <c:v>4.618552268E-2</c:v>
                </c:pt>
                <c:pt idx="23">
                  <c:v>4.6774155612999996E-2</c:v>
                </c:pt>
                <c:pt idx="24">
                  <c:v>4.7321064278000001E-2</c:v>
                </c:pt>
                <c:pt idx="25">
                  <c:v>4.7823425018999999E-2</c:v>
                </c:pt>
                <c:pt idx="26">
                  <c:v>4.827869345E-2</c:v>
                </c:pt>
                <c:pt idx="27">
                  <c:v>4.8684013348000002E-2</c:v>
                </c:pt>
                <c:pt idx="28">
                  <c:v>4.9036507845999999E-2</c:v>
                </c:pt>
                <c:pt idx="29">
                  <c:v>4.9332832202E-2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Qtr'!$AI$285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Qtr'!$AI$286:$AI$315</c:f>
              <c:numCache>
                <c:formatCode>0.00%</c:formatCode>
                <c:ptCount val="30"/>
                <c:pt idx="0">
                  <c:v>1.2687216385E-2</c:v>
                </c:pt>
                <c:pt idx="1">
                  <c:v>1.7424902273E-2</c:v>
                </c:pt>
                <c:pt idx="2">
                  <c:v>2.2666214950999998E-2</c:v>
                </c:pt>
                <c:pt idx="3">
                  <c:v>2.7748762971999998E-2</c:v>
                </c:pt>
                <c:pt idx="4">
                  <c:v>3.1956952744999996E-2</c:v>
                </c:pt>
                <c:pt idx="5">
                  <c:v>3.5495021397999996E-2</c:v>
                </c:pt>
                <c:pt idx="6">
                  <c:v>3.7701066744333336E-2</c:v>
                </c:pt>
                <c:pt idx="7">
                  <c:v>3.9482659314666671E-2</c:v>
                </c:pt>
                <c:pt idx="8">
                  <c:v>4.1003870302000006E-2</c:v>
                </c:pt>
                <c:pt idx="9">
                  <c:v>4.2201958866333336E-2</c:v>
                </c:pt>
                <c:pt idx="10">
                  <c:v>4.3303683871666665E-2</c:v>
                </c:pt>
                <c:pt idx="11">
                  <c:v>4.4350739836000005E-2</c:v>
                </c:pt>
                <c:pt idx="12">
                  <c:v>4.5357219000333335E-2</c:v>
                </c:pt>
                <c:pt idx="13">
                  <c:v>4.6327024791666671E-2</c:v>
                </c:pt>
                <c:pt idx="14">
                  <c:v>4.7263074798000002E-2</c:v>
                </c:pt>
                <c:pt idx="15">
                  <c:v>4.816692500533333E-2</c:v>
                </c:pt>
                <c:pt idx="16">
                  <c:v>4.9039447893666668E-2</c:v>
                </c:pt>
                <c:pt idx="17">
                  <c:v>4.9880342277999999E-2</c:v>
                </c:pt>
                <c:pt idx="18">
                  <c:v>5.068934392433333E-2</c:v>
                </c:pt>
                <c:pt idx="19">
                  <c:v>5.1465572565666667E-2</c:v>
                </c:pt>
                <c:pt idx="20">
                  <c:v>5.2207919645999995E-2</c:v>
                </c:pt>
                <c:pt idx="21">
                  <c:v>5.2914480284333335E-2</c:v>
                </c:pt>
                <c:pt idx="22">
                  <c:v>5.3583589346666669E-2</c:v>
                </c:pt>
                <c:pt idx="23">
                  <c:v>5.4213155612999997E-2</c:v>
                </c:pt>
                <c:pt idx="24">
                  <c:v>5.4800997611333335E-2</c:v>
                </c:pt>
                <c:pt idx="25">
                  <c:v>5.5344291685666666E-2</c:v>
                </c:pt>
                <c:pt idx="26">
                  <c:v>5.5840493450000001E-2</c:v>
                </c:pt>
                <c:pt idx="27">
                  <c:v>5.6286746681333336E-2</c:v>
                </c:pt>
                <c:pt idx="28">
                  <c:v>5.6680174512666666E-2</c:v>
                </c:pt>
                <c:pt idx="29">
                  <c:v>5.7017432202E-2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Qtr'!$AJ$285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Qtr'!$AJ$286:$AJ$315</c:f>
              <c:numCache>
                <c:formatCode>0.00%</c:formatCode>
                <c:ptCount val="30"/>
                <c:pt idx="0">
                  <c:v>3.5922716384999998E-2</c:v>
                </c:pt>
                <c:pt idx="1">
                  <c:v>3.9123902273E-2</c:v>
                </c:pt>
                <c:pt idx="2">
                  <c:v>4.2828714950999991E-2</c:v>
                </c:pt>
                <c:pt idx="3">
                  <c:v>4.6374762971999994E-2</c:v>
                </c:pt>
                <c:pt idx="4">
                  <c:v>4.9338952744999998E-2</c:v>
                </c:pt>
                <c:pt idx="5">
                  <c:v>5.1633021397999995E-2</c:v>
                </c:pt>
                <c:pt idx="6">
                  <c:v>5.3308733410999995E-2</c:v>
                </c:pt>
                <c:pt idx="7">
                  <c:v>5.4559992647999996E-2</c:v>
                </c:pt>
                <c:pt idx="8">
                  <c:v>5.5550870301999997E-2</c:v>
                </c:pt>
                <c:pt idx="9">
                  <c:v>5.6380425532999996E-2</c:v>
                </c:pt>
                <c:pt idx="10">
                  <c:v>5.7113617204999995E-2</c:v>
                </c:pt>
                <c:pt idx="11">
                  <c:v>5.7792139835999998E-2</c:v>
                </c:pt>
                <c:pt idx="12">
                  <c:v>5.8430085666999997E-2</c:v>
                </c:pt>
                <c:pt idx="13">
                  <c:v>5.9031358124999996E-2</c:v>
                </c:pt>
                <c:pt idx="14">
                  <c:v>5.9598874797999996E-2</c:v>
                </c:pt>
                <c:pt idx="15">
                  <c:v>6.0134191671999994E-2</c:v>
                </c:pt>
                <c:pt idx="16">
                  <c:v>6.0638181226999995E-2</c:v>
                </c:pt>
                <c:pt idx="17">
                  <c:v>6.1110542277999995E-2</c:v>
                </c:pt>
                <c:pt idx="18">
                  <c:v>6.1551010590999995E-2</c:v>
                </c:pt>
                <c:pt idx="19">
                  <c:v>6.1958705898999995E-2</c:v>
                </c:pt>
                <c:pt idx="20">
                  <c:v>6.2332519645999993E-2</c:v>
                </c:pt>
                <c:pt idx="21">
                  <c:v>6.2670546950999995E-2</c:v>
                </c:pt>
                <c:pt idx="22">
                  <c:v>6.2971122679999991E-2</c:v>
                </c:pt>
                <c:pt idx="23">
                  <c:v>6.3232155612999996E-2</c:v>
                </c:pt>
                <c:pt idx="24">
                  <c:v>6.3451464277999997E-2</c:v>
                </c:pt>
                <c:pt idx="25">
                  <c:v>6.3626225019000004E-2</c:v>
                </c:pt>
                <c:pt idx="26">
                  <c:v>6.3753893449999988E-2</c:v>
                </c:pt>
                <c:pt idx="27">
                  <c:v>6.3831613347999999E-2</c:v>
                </c:pt>
                <c:pt idx="28">
                  <c:v>6.3856507845999999E-2</c:v>
                </c:pt>
                <c:pt idx="29">
                  <c:v>6.3825232201999996E-2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Qtr'!$AK$285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Qtr'!$AK$286:$AK$315</c:f>
              <c:numCache>
                <c:formatCode>0.00%</c:formatCode>
                <c:ptCount val="30"/>
                <c:pt idx="0">
                  <c:v>5.3991716384999999E-2</c:v>
                </c:pt>
                <c:pt idx="1">
                  <c:v>5.7192902273000001E-2</c:v>
                </c:pt>
                <c:pt idx="2">
                  <c:v>6.0897714950999993E-2</c:v>
                </c:pt>
                <c:pt idx="3">
                  <c:v>6.4443762971999996E-2</c:v>
                </c:pt>
                <c:pt idx="4">
                  <c:v>6.7407952744999999E-2</c:v>
                </c:pt>
                <c:pt idx="5">
                  <c:v>6.9702021397999997E-2</c:v>
                </c:pt>
                <c:pt idx="6">
                  <c:v>7.1377733410999997E-2</c:v>
                </c:pt>
                <c:pt idx="7">
                  <c:v>7.262899264799999E-2</c:v>
                </c:pt>
                <c:pt idx="8">
                  <c:v>7.3619870301999998E-2</c:v>
                </c:pt>
                <c:pt idx="9">
                  <c:v>7.4449425532999991E-2</c:v>
                </c:pt>
                <c:pt idx="10">
                  <c:v>7.5182617204999996E-2</c:v>
                </c:pt>
                <c:pt idx="11">
                  <c:v>7.5861139835999999E-2</c:v>
                </c:pt>
                <c:pt idx="12">
                  <c:v>7.6499085667000005E-2</c:v>
                </c:pt>
                <c:pt idx="13">
                  <c:v>7.710035812499999E-2</c:v>
                </c:pt>
                <c:pt idx="14">
                  <c:v>7.7667874797999997E-2</c:v>
                </c:pt>
                <c:pt idx="15">
                  <c:v>7.8203191671999989E-2</c:v>
                </c:pt>
                <c:pt idx="16">
                  <c:v>7.8707181226999989E-2</c:v>
                </c:pt>
                <c:pt idx="17">
                  <c:v>7.9179542278000004E-2</c:v>
                </c:pt>
                <c:pt idx="18">
                  <c:v>7.962001059099999E-2</c:v>
                </c:pt>
                <c:pt idx="19">
                  <c:v>8.002770589899999E-2</c:v>
                </c:pt>
                <c:pt idx="20">
                  <c:v>8.0401519645999994E-2</c:v>
                </c:pt>
                <c:pt idx="21">
                  <c:v>8.0739546950999996E-2</c:v>
                </c:pt>
                <c:pt idx="22">
                  <c:v>8.1040122679999993E-2</c:v>
                </c:pt>
                <c:pt idx="23">
                  <c:v>8.1301155612999998E-2</c:v>
                </c:pt>
                <c:pt idx="24">
                  <c:v>8.1520464277999999E-2</c:v>
                </c:pt>
                <c:pt idx="25">
                  <c:v>8.1695225019000006E-2</c:v>
                </c:pt>
                <c:pt idx="26">
                  <c:v>8.1822893449999989E-2</c:v>
                </c:pt>
                <c:pt idx="27">
                  <c:v>8.1900613348000001E-2</c:v>
                </c:pt>
                <c:pt idx="28">
                  <c:v>8.1925507846000001E-2</c:v>
                </c:pt>
                <c:pt idx="29">
                  <c:v>8.1894232201999997E-2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'Current Yields by Qtr'!$AL$285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Qtr'!$AL$286:$AL$315</c:f>
              <c:numCache>
                <c:formatCode>0.00%</c:formatCode>
                <c:ptCount val="30"/>
                <c:pt idx="0">
                  <c:v>9.6061716384999996E-2</c:v>
                </c:pt>
                <c:pt idx="1">
                  <c:v>9.9262902272999998E-2</c:v>
                </c:pt>
                <c:pt idx="2">
                  <c:v>0.102967714951</c:v>
                </c:pt>
                <c:pt idx="3">
                  <c:v>0.10651376297200001</c:v>
                </c:pt>
                <c:pt idx="4">
                  <c:v>0.109477952745</c:v>
                </c:pt>
                <c:pt idx="5">
                  <c:v>0.11177202139799999</c:v>
                </c:pt>
                <c:pt idx="6">
                  <c:v>0.11344773341100001</c:v>
                </c:pt>
                <c:pt idx="7">
                  <c:v>0.114698992648</c:v>
                </c:pt>
                <c:pt idx="8">
                  <c:v>0.11568987030200001</c:v>
                </c:pt>
                <c:pt idx="9">
                  <c:v>0.116519425533</c:v>
                </c:pt>
                <c:pt idx="10">
                  <c:v>0.11725261720500001</c:v>
                </c:pt>
                <c:pt idx="11">
                  <c:v>0.117931139836</c:v>
                </c:pt>
                <c:pt idx="12">
                  <c:v>0.118569085667</c:v>
                </c:pt>
                <c:pt idx="13">
                  <c:v>0.119170358125</c:v>
                </c:pt>
                <c:pt idx="14">
                  <c:v>0.11973787479799999</c:v>
                </c:pt>
                <c:pt idx="15">
                  <c:v>0.120273191672</c:v>
                </c:pt>
                <c:pt idx="16">
                  <c:v>0.120777181227</c:v>
                </c:pt>
                <c:pt idx="17">
                  <c:v>0.121249542278</c:v>
                </c:pt>
                <c:pt idx="18">
                  <c:v>0.121690010591</c:v>
                </c:pt>
                <c:pt idx="19">
                  <c:v>0.122097705899</c:v>
                </c:pt>
                <c:pt idx="20">
                  <c:v>0.122471519646</c:v>
                </c:pt>
                <c:pt idx="21">
                  <c:v>0.12280954695100001</c:v>
                </c:pt>
                <c:pt idx="22">
                  <c:v>0.12311012268</c:v>
                </c:pt>
                <c:pt idx="23">
                  <c:v>0.12337115561299999</c:v>
                </c:pt>
                <c:pt idx="24">
                  <c:v>0.123590464278</c:v>
                </c:pt>
                <c:pt idx="25">
                  <c:v>0.123765225019</c:v>
                </c:pt>
                <c:pt idx="26">
                  <c:v>0.12389289345</c:v>
                </c:pt>
                <c:pt idx="27">
                  <c:v>0.123970613348</c:v>
                </c:pt>
                <c:pt idx="28">
                  <c:v>0.123995507846</c:v>
                </c:pt>
                <c:pt idx="29">
                  <c:v>0.12396423220200001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'Current Yields by Qtr'!$AM$285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Qtr'!$AM$286:$AM$315</c:f>
              <c:numCache>
                <c:formatCode>0.00%</c:formatCode>
                <c:ptCount val="30"/>
                <c:pt idx="0">
                  <c:v>0.12410838305166666</c:v>
                </c:pt>
                <c:pt idx="1">
                  <c:v>0.12730956893966666</c:v>
                </c:pt>
                <c:pt idx="2">
                  <c:v>0.13101438161766665</c:v>
                </c:pt>
                <c:pt idx="3">
                  <c:v>0.13456042963866666</c:v>
                </c:pt>
                <c:pt idx="4">
                  <c:v>0.13752461941166666</c:v>
                </c:pt>
                <c:pt idx="5">
                  <c:v>0.13981868806466666</c:v>
                </c:pt>
                <c:pt idx="6">
                  <c:v>0.14149440007766667</c:v>
                </c:pt>
                <c:pt idx="7">
                  <c:v>0.14274565931466665</c:v>
                </c:pt>
                <c:pt idx="8">
                  <c:v>0.14373653696866667</c:v>
                </c:pt>
                <c:pt idx="9">
                  <c:v>0.14456609219966665</c:v>
                </c:pt>
                <c:pt idx="10">
                  <c:v>0.14529928387166666</c:v>
                </c:pt>
                <c:pt idx="11">
                  <c:v>0.14597780650266667</c:v>
                </c:pt>
                <c:pt idx="12">
                  <c:v>0.14661575233366667</c:v>
                </c:pt>
                <c:pt idx="13">
                  <c:v>0.14721702479166665</c:v>
                </c:pt>
                <c:pt idx="14">
                  <c:v>0.14778454146466666</c:v>
                </c:pt>
                <c:pt idx="15">
                  <c:v>0.14831985833866668</c:v>
                </c:pt>
                <c:pt idx="16">
                  <c:v>0.14882384789366665</c:v>
                </c:pt>
                <c:pt idx="17">
                  <c:v>0.14929620894466666</c:v>
                </c:pt>
                <c:pt idx="18">
                  <c:v>0.14973667725766665</c:v>
                </c:pt>
                <c:pt idx="19">
                  <c:v>0.15014437256566665</c:v>
                </c:pt>
                <c:pt idx="20">
                  <c:v>0.15051818631266667</c:v>
                </c:pt>
                <c:pt idx="21">
                  <c:v>0.15085621361766666</c:v>
                </c:pt>
                <c:pt idx="22">
                  <c:v>0.15115678934666665</c:v>
                </c:pt>
                <c:pt idx="23">
                  <c:v>0.15141782227966666</c:v>
                </c:pt>
                <c:pt idx="24">
                  <c:v>0.15163713094466666</c:v>
                </c:pt>
                <c:pt idx="25">
                  <c:v>0.15181189168566667</c:v>
                </c:pt>
                <c:pt idx="26">
                  <c:v>0.15193956011666665</c:v>
                </c:pt>
                <c:pt idx="27">
                  <c:v>0.15201728001466666</c:v>
                </c:pt>
                <c:pt idx="28">
                  <c:v>0.15204217451266666</c:v>
                </c:pt>
                <c:pt idx="29">
                  <c:v>0.15201089886866667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74432"/>
        <c:axId val="115333888"/>
      </c:lineChart>
      <c:catAx>
        <c:axId val="11547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333888"/>
        <c:crosses val="autoZero"/>
        <c:auto val="1"/>
        <c:lblAlgn val="ctr"/>
        <c:lblOffset val="100"/>
        <c:noMultiLvlLbl val="0"/>
      </c:catAx>
      <c:valAx>
        <c:axId val="11533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47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9: Current Bond Yields by Rating as of 3/31/2015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Qtr'!$V$285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Qtr'!$V$286:$V$315</c:f>
              <c:numCache>
                <c:formatCode>0.00%</c:formatCode>
                <c:ptCount val="30"/>
                <c:pt idx="0">
                  <c:v>7.4897293340000001E-3</c:v>
                </c:pt>
                <c:pt idx="1">
                  <c:v>1.0914818311E-2</c:v>
                </c:pt>
                <c:pt idx="2">
                  <c:v>1.4955178064999998E-2</c:v>
                </c:pt>
                <c:pt idx="3">
                  <c:v>1.8555939569999999E-2</c:v>
                </c:pt>
                <c:pt idx="4">
                  <c:v>2.1327364005000002E-2</c:v>
                </c:pt>
                <c:pt idx="5">
                  <c:v>2.3612497149000003E-2</c:v>
                </c:pt>
                <c:pt idx="6">
                  <c:v>2.5102764207333334E-2</c:v>
                </c:pt>
                <c:pt idx="7">
                  <c:v>2.6349865051666668E-2</c:v>
                </c:pt>
                <c:pt idx="8">
                  <c:v>2.7424967211E-2</c:v>
                </c:pt>
                <c:pt idx="9">
                  <c:v>2.8345238865999999E-2</c:v>
                </c:pt>
                <c:pt idx="10">
                  <c:v>2.9160969848999997E-2</c:v>
                </c:pt>
                <c:pt idx="11">
                  <c:v>2.9890670624999997E-2</c:v>
                </c:pt>
                <c:pt idx="12">
                  <c:v>3.0552178499999999E-2</c:v>
                </c:pt>
                <c:pt idx="13">
                  <c:v>3.1158567440999999E-2</c:v>
                </c:pt>
                <c:pt idx="14">
                  <c:v>3.1719652516999999E-2</c:v>
                </c:pt>
                <c:pt idx="15">
                  <c:v>3.2242537106000002E-2</c:v>
                </c:pt>
                <c:pt idx="16">
                  <c:v>3.2732641866000001E-2</c:v>
                </c:pt>
                <c:pt idx="17">
                  <c:v>3.3193739559999998E-2</c:v>
                </c:pt>
                <c:pt idx="18">
                  <c:v>3.3628998734000007E-2</c:v>
                </c:pt>
                <c:pt idx="19">
                  <c:v>3.4040744242000001E-2</c:v>
                </c:pt>
                <c:pt idx="20">
                  <c:v>3.4430835121000002E-2</c:v>
                </c:pt>
                <c:pt idx="21">
                  <c:v>3.4800373401999998E-2</c:v>
                </c:pt>
                <c:pt idx="22">
                  <c:v>3.5150453602000004E-2</c:v>
                </c:pt>
                <c:pt idx="23">
                  <c:v>3.5481772987000004E-2</c:v>
                </c:pt>
                <c:pt idx="24">
                  <c:v>3.5794903882999995E-2</c:v>
                </c:pt>
                <c:pt idx="25">
                  <c:v>3.6089926149000001E-2</c:v>
                </c:pt>
                <c:pt idx="26">
                  <c:v>3.6367074754999999E-2</c:v>
                </c:pt>
                <c:pt idx="27">
                  <c:v>3.6626355395999996E-2</c:v>
                </c:pt>
                <c:pt idx="28">
                  <c:v>3.6867735685E-2</c:v>
                </c:pt>
                <c:pt idx="29">
                  <c:v>3.7090834816E-2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Qtr'!$W$285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Qtr'!$W$286:$W$315</c:f>
              <c:numCache>
                <c:formatCode>0.00%</c:formatCode>
                <c:ptCount val="30"/>
                <c:pt idx="0">
                  <c:v>8.8472293340000011E-3</c:v>
                </c:pt>
                <c:pt idx="1">
                  <c:v>1.2617818310999999E-2</c:v>
                </c:pt>
                <c:pt idx="2">
                  <c:v>1.7003678065E-2</c:v>
                </c:pt>
                <c:pt idx="3">
                  <c:v>2.0949939569999999E-2</c:v>
                </c:pt>
                <c:pt idx="4">
                  <c:v>2.3825364005000002E-2</c:v>
                </c:pt>
                <c:pt idx="5">
                  <c:v>2.6214497149000003E-2</c:v>
                </c:pt>
                <c:pt idx="6">
                  <c:v>2.7888764207333334E-2</c:v>
                </c:pt>
                <c:pt idx="7">
                  <c:v>2.9319865051666665E-2</c:v>
                </c:pt>
                <c:pt idx="8">
                  <c:v>3.0578967211000001E-2</c:v>
                </c:pt>
                <c:pt idx="9">
                  <c:v>3.1486772199333331E-2</c:v>
                </c:pt>
                <c:pt idx="10">
                  <c:v>3.229003651566667E-2</c:v>
                </c:pt>
                <c:pt idx="11">
                  <c:v>3.3007270625000001E-2</c:v>
                </c:pt>
                <c:pt idx="12">
                  <c:v>3.3656311833333334E-2</c:v>
                </c:pt>
                <c:pt idx="13">
                  <c:v>3.4250234107666665E-2</c:v>
                </c:pt>
                <c:pt idx="14">
                  <c:v>3.4798852516999997E-2</c:v>
                </c:pt>
                <c:pt idx="15">
                  <c:v>3.5309270439333337E-2</c:v>
                </c:pt>
                <c:pt idx="16">
                  <c:v>3.5786908532666667E-2</c:v>
                </c:pt>
                <c:pt idx="17">
                  <c:v>3.6235539560000002E-2</c:v>
                </c:pt>
                <c:pt idx="18">
                  <c:v>3.6658332067333335E-2</c:v>
                </c:pt>
                <c:pt idx="19">
                  <c:v>3.7057610908666667E-2</c:v>
                </c:pt>
                <c:pt idx="20">
                  <c:v>3.7435235120999999E-2</c:v>
                </c:pt>
                <c:pt idx="21">
                  <c:v>3.7792306735333334E-2</c:v>
                </c:pt>
                <c:pt idx="22">
                  <c:v>3.812992026866667E-2</c:v>
                </c:pt>
                <c:pt idx="23">
                  <c:v>3.8448772987000002E-2</c:v>
                </c:pt>
                <c:pt idx="24">
                  <c:v>3.8749437216333331E-2</c:v>
                </c:pt>
                <c:pt idx="25">
                  <c:v>3.9031992815666668E-2</c:v>
                </c:pt>
                <c:pt idx="26">
                  <c:v>3.9296674754999997E-2</c:v>
                </c:pt>
                <c:pt idx="27">
                  <c:v>3.9543488729333331E-2</c:v>
                </c:pt>
                <c:pt idx="28">
                  <c:v>3.9772402351666666E-2</c:v>
                </c:pt>
                <c:pt idx="29">
                  <c:v>3.9983034816000004E-2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Qtr'!$X$285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Qtr'!$X$286:$X$315</c:f>
              <c:numCache>
                <c:formatCode>0.00%</c:formatCode>
                <c:ptCount val="30"/>
                <c:pt idx="0">
                  <c:v>1.1999729334000002E-2</c:v>
                </c:pt>
                <c:pt idx="1">
                  <c:v>1.5715818311E-2</c:v>
                </c:pt>
                <c:pt idx="2">
                  <c:v>2.0047178064999997E-2</c:v>
                </c:pt>
                <c:pt idx="3">
                  <c:v>2.3938939570000001E-2</c:v>
                </c:pt>
                <c:pt idx="4">
                  <c:v>2.6944864004999999E-2</c:v>
                </c:pt>
                <c:pt idx="5">
                  <c:v>2.9464497149000003E-2</c:v>
                </c:pt>
                <c:pt idx="6">
                  <c:v>3.0918430874000001E-2</c:v>
                </c:pt>
                <c:pt idx="7">
                  <c:v>3.2129198385000002E-2</c:v>
                </c:pt>
                <c:pt idx="8">
                  <c:v>3.3167967211000002E-2</c:v>
                </c:pt>
                <c:pt idx="9">
                  <c:v>3.404797219933333E-2</c:v>
                </c:pt>
                <c:pt idx="10">
                  <c:v>3.4823436515666668E-2</c:v>
                </c:pt>
                <c:pt idx="11">
                  <c:v>3.5512870624999998E-2</c:v>
                </c:pt>
                <c:pt idx="12">
                  <c:v>3.6134111833333329E-2</c:v>
                </c:pt>
                <c:pt idx="13">
                  <c:v>3.6700234107666665E-2</c:v>
                </c:pt>
                <c:pt idx="14">
                  <c:v>3.7221052516999996E-2</c:v>
                </c:pt>
                <c:pt idx="15">
                  <c:v>3.7703670439333335E-2</c:v>
                </c:pt>
                <c:pt idx="16">
                  <c:v>3.8153508532666663E-2</c:v>
                </c:pt>
                <c:pt idx="17">
                  <c:v>3.8574339560000004E-2</c:v>
                </c:pt>
                <c:pt idx="18">
                  <c:v>3.8969332067333336E-2</c:v>
                </c:pt>
                <c:pt idx="19">
                  <c:v>3.9340810908666667E-2</c:v>
                </c:pt>
                <c:pt idx="20">
                  <c:v>3.9690635121000004E-2</c:v>
                </c:pt>
                <c:pt idx="21">
                  <c:v>4.001990673533333E-2</c:v>
                </c:pt>
                <c:pt idx="22">
                  <c:v>4.0329720268666672E-2</c:v>
                </c:pt>
                <c:pt idx="23">
                  <c:v>4.0620772987000002E-2</c:v>
                </c:pt>
                <c:pt idx="24">
                  <c:v>4.089363721633333E-2</c:v>
                </c:pt>
                <c:pt idx="25">
                  <c:v>4.1148392815666665E-2</c:v>
                </c:pt>
                <c:pt idx="26">
                  <c:v>4.1385274755E-2</c:v>
                </c:pt>
                <c:pt idx="27">
                  <c:v>4.1604288729333333E-2</c:v>
                </c:pt>
                <c:pt idx="28">
                  <c:v>4.1805402351666666E-2</c:v>
                </c:pt>
                <c:pt idx="29">
                  <c:v>4.1988234816000003E-2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Qtr'!$Y$285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Qtr'!$Y$286:$Y$315</c:f>
              <c:numCache>
                <c:formatCode>0.00%</c:formatCode>
                <c:ptCount val="30"/>
                <c:pt idx="0">
                  <c:v>1.9609729334000001E-2</c:v>
                </c:pt>
                <c:pt idx="1">
                  <c:v>2.3019818310999998E-2</c:v>
                </c:pt>
                <c:pt idx="2">
                  <c:v>2.7045178064999995E-2</c:v>
                </c:pt>
                <c:pt idx="3">
                  <c:v>3.0630939570000001E-2</c:v>
                </c:pt>
                <c:pt idx="4">
                  <c:v>3.3710864005000001E-2</c:v>
                </c:pt>
                <c:pt idx="5">
                  <c:v>3.6304497148999998E-2</c:v>
                </c:pt>
                <c:pt idx="6">
                  <c:v>3.7707486429555556E-2</c:v>
                </c:pt>
                <c:pt idx="7">
                  <c:v>3.8867309496111113E-2</c:v>
                </c:pt>
                <c:pt idx="8">
                  <c:v>3.9855133877666669E-2</c:v>
                </c:pt>
                <c:pt idx="9">
                  <c:v>4.0712461088222227E-2</c:v>
                </c:pt>
                <c:pt idx="10">
                  <c:v>4.1465247626777779E-2</c:v>
                </c:pt>
                <c:pt idx="11">
                  <c:v>4.2132003958333331E-2</c:v>
                </c:pt>
                <c:pt idx="12">
                  <c:v>4.273056738888889E-2</c:v>
                </c:pt>
                <c:pt idx="13">
                  <c:v>4.3274011885444441E-2</c:v>
                </c:pt>
                <c:pt idx="14">
                  <c:v>4.3772152516999993E-2</c:v>
                </c:pt>
                <c:pt idx="15">
                  <c:v>4.4232092661555561E-2</c:v>
                </c:pt>
                <c:pt idx="16">
                  <c:v>4.4659252977111111E-2</c:v>
                </c:pt>
                <c:pt idx="17">
                  <c:v>4.5057406226666666E-2</c:v>
                </c:pt>
                <c:pt idx="18">
                  <c:v>4.5429720956222226E-2</c:v>
                </c:pt>
                <c:pt idx="19">
                  <c:v>4.5778522019777779E-2</c:v>
                </c:pt>
                <c:pt idx="20">
                  <c:v>4.6105668454333337E-2</c:v>
                </c:pt>
                <c:pt idx="21">
                  <c:v>4.6412262290888892E-2</c:v>
                </c:pt>
                <c:pt idx="22">
                  <c:v>4.6699398046444449E-2</c:v>
                </c:pt>
                <c:pt idx="23">
                  <c:v>4.6967772987E-2</c:v>
                </c:pt>
                <c:pt idx="24">
                  <c:v>4.7217959438555557E-2</c:v>
                </c:pt>
                <c:pt idx="25">
                  <c:v>4.7450037260111114E-2</c:v>
                </c:pt>
                <c:pt idx="26">
                  <c:v>4.766424142166667E-2</c:v>
                </c:pt>
                <c:pt idx="27">
                  <c:v>4.7860577618222225E-2</c:v>
                </c:pt>
                <c:pt idx="28">
                  <c:v>4.803901346277778E-2</c:v>
                </c:pt>
                <c:pt idx="29">
                  <c:v>4.8199168149333338E-2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Qtr'!$Z$285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Qtr'!$Z$286:$Z$315</c:f>
              <c:numCache>
                <c:formatCode>0.00%</c:formatCode>
                <c:ptCount val="30"/>
                <c:pt idx="0">
                  <c:v>4.1665229334000006E-2</c:v>
                </c:pt>
                <c:pt idx="1">
                  <c:v>4.4382818311000008E-2</c:v>
                </c:pt>
                <c:pt idx="2">
                  <c:v>4.7715678065000003E-2</c:v>
                </c:pt>
                <c:pt idx="3">
                  <c:v>5.0608939570000004E-2</c:v>
                </c:pt>
                <c:pt idx="4">
                  <c:v>5.2767864005000005E-2</c:v>
                </c:pt>
                <c:pt idx="5">
                  <c:v>5.4440497149000011E-2</c:v>
                </c:pt>
                <c:pt idx="6">
                  <c:v>5.5763430874000007E-2</c:v>
                </c:pt>
                <c:pt idx="7">
                  <c:v>5.6843198385000002E-2</c:v>
                </c:pt>
                <c:pt idx="8">
                  <c:v>5.7750967211000009E-2</c:v>
                </c:pt>
                <c:pt idx="9">
                  <c:v>5.8528238866000004E-2</c:v>
                </c:pt>
                <c:pt idx="10">
                  <c:v>5.9200969849000001E-2</c:v>
                </c:pt>
                <c:pt idx="11">
                  <c:v>5.9787670625000004E-2</c:v>
                </c:pt>
                <c:pt idx="12">
                  <c:v>6.0306178500000002E-2</c:v>
                </c:pt>
                <c:pt idx="13">
                  <c:v>6.0769567441000004E-2</c:v>
                </c:pt>
                <c:pt idx="14">
                  <c:v>6.1187652517000007E-2</c:v>
                </c:pt>
                <c:pt idx="15">
                  <c:v>6.1567537106000006E-2</c:v>
                </c:pt>
                <c:pt idx="16">
                  <c:v>6.1914641866E-2</c:v>
                </c:pt>
                <c:pt idx="17">
                  <c:v>6.223273956E-2</c:v>
                </c:pt>
                <c:pt idx="18">
                  <c:v>6.2524998734000012E-2</c:v>
                </c:pt>
                <c:pt idx="19">
                  <c:v>6.2793744242000002E-2</c:v>
                </c:pt>
                <c:pt idx="20">
                  <c:v>6.3040835121000005E-2</c:v>
                </c:pt>
                <c:pt idx="21">
                  <c:v>6.3267373402000004E-2</c:v>
                </c:pt>
                <c:pt idx="22">
                  <c:v>6.3474453602000006E-2</c:v>
                </c:pt>
                <c:pt idx="23">
                  <c:v>6.3662772987000002E-2</c:v>
                </c:pt>
                <c:pt idx="24">
                  <c:v>6.3832903883000003E-2</c:v>
                </c:pt>
                <c:pt idx="25">
                  <c:v>6.3984926149000004E-2</c:v>
                </c:pt>
                <c:pt idx="26">
                  <c:v>6.4119074755000005E-2</c:v>
                </c:pt>
                <c:pt idx="27">
                  <c:v>6.4235355396000005E-2</c:v>
                </c:pt>
                <c:pt idx="28">
                  <c:v>6.4333735685000004E-2</c:v>
                </c:pt>
                <c:pt idx="29">
                  <c:v>6.4413834816000007E-2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Qtr'!$AA$285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Qtr'!$AA$286:$AA$315</c:f>
              <c:numCache>
                <c:formatCode>0.00%</c:formatCode>
                <c:ptCount val="30"/>
                <c:pt idx="0">
                  <c:v>6.0222229333999996E-2</c:v>
                </c:pt>
                <c:pt idx="1">
                  <c:v>6.2939818310999998E-2</c:v>
                </c:pt>
                <c:pt idx="2">
                  <c:v>6.6272678064999993E-2</c:v>
                </c:pt>
                <c:pt idx="3">
                  <c:v>6.9165939570000001E-2</c:v>
                </c:pt>
                <c:pt idx="4">
                  <c:v>7.1324864005000002E-2</c:v>
                </c:pt>
                <c:pt idx="5">
                  <c:v>7.2997497149000001E-2</c:v>
                </c:pt>
                <c:pt idx="6">
                  <c:v>7.4320430874000004E-2</c:v>
                </c:pt>
                <c:pt idx="7">
                  <c:v>7.5400198384999992E-2</c:v>
                </c:pt>
                <c:pt idx="8">
                  <c:v>7.6307967211E-2</c:v>
                </c:pt>
                <c:pt idx="9">
                  <c:v>7.7085238865999994E-2</c:v>
                </c:pt>
                <c:pt idx="10">
                  <c:v>7.7757969848999992E-2</c:v>
                </c:pt>
                <c:pt idx="11">
                  <c:v>7.8344670625000001E-2</c:v>
                </c:pt>
                <c:pt idx="12">
                  <c:v>7.8863178499999992E-2</c:v>
                </c:pt>
                <c:pt idx="13">
                  <c:v>7.9326567441000001E-2</c:v>
                </c:pt>
                <c:pt idx="14">
                  <c:v>7.9744652516999998E-2</c:v>
                </c:pt>
                <c:pt idx="15">
                  <c:v>8.0124537105999996E-2</c:v>
                </c:pt>
                <c:pt idx="16">
                  <c:v>8.047164186599999E-2</c:v>
                </c:pt>
                <c:pt idx="17">
                  <c:v>8.078973955999999E-2</c:v>
                </c:pt>
                <c:pt idx="18">
                  <c:v>8.1081998734000002E-2</c:v>
                </c:pt>
                <c:pt idx="19">
                  <c:v>8.1350744241999992E-2</c:v>
                </c:pt>
                <c:pt idx="20">
                  <c:v>8.1597835120999995E-2</c:v>
                </c:pt>
                <c:pt idx="21">
                  <c:v>8.1824373401999995E-2</c:v>
                </c:pt>
                <c:pt idx="22">
                  <c:v>8.2031453601999996E-2</c:v>
                </c:pt>
                <c:pt idx="23">
                  <c:v>8.2219772986999992E-2</c:v>
                </c:pt>
                <c:pt idx="24">
                  <c:v>8.2389903882999993E-2</c:v>
                </c:pt>
                <c:pt idx="25">
                  <c:v>8.2541926148999994E-2</c:v>
                </c:pt>
                <c:pt idx="26">
                  <c:v>8.2676074754999995E-2</c:v>
                </c:pt>
                <c:pt idx="27">
                  <c:v>8.2792355395999995E-2</c:v>
                </c:pt>
                <c:pt idx="28">
                  <c:v>8.2890735684999994E-2</c:v>
                </c:pt>
                <c:pt idx="29">
                  <c:v>8.2970834815999997E-2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'Current Yields by Qtr'!$AB$285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Qtr'!$AB$286:$AB$315</c:f>
              <c:numCache>
                <c:formatCode>0.00%</c:formatCode>
                <c:ptCount val="30"/>
                <c:pt idx="0">
                  <c:v>0.121798229334</c:v>
                </c:pt>
                <c:pt idx="1">
                  <c:v>0.124515818311</c:v>
                </c:pt>
                <c:pt idx="2">
                  <c:v>0.127848678065</c:v>
                </c:pt>
                <c:pt idx="3">
                  <c:v>0.13074193956999999</c:v>
                </c:pt>
                <c:pt idx="4">
                  <c:v>0.13290086400500001</c:v>
                </c:pt>
                <c:pt idx="5">
                  <c:v>0.13457349714899999</c:v>
                </c:pt>
                <c:pt idx="6">
                  <c:v>0.135896430874</c:v>
                </c:pt>
                <c:pt idx="7">
                  <c:v>0.136976198385</c:v>
                </c:pt>
                <c:pt idx="8">
                  <c:v>0.13788396721099999</c:v>
                </c:pt>
                <c:pt idx="9">
                  <c:v>0.13866123886600001</c:v>
                </c:pt>
                <c:pt idx="10">
                  <c:v>0.13933396984900001</c:v>
                </c:pt>
                <c:pt idx="11">
                  <c:v>0.13992067062499999</c:v>
                </c:pt>
                <c:pt idx="12">
                  <c:v>0.14043917850000001</c:v>
                </c:pt>
                <c:pt idx="13">
                  <c:v>0.14090256744099999</c:v>
                </c:pt>
                <c:pt idx="14">
                  <c:v>0.14132065251699999</c:v>
                </c:pt>
                <c:pt idx="15">
                  <c:v>0.141700537106</c:v>
                </c:pt>
                <c:pt idx="16">
                  <c:v>0.142047641866</c:v>
                </c:pt>
                <c:pt idx="17">
                  <c:v>0.14236573956000001</c:v>
                </c:pt>
                <c:pt idx="18">
                  <c:v>0.14265799873400001</c:v>
                </c:pt>
                <c:pt idx="19">
                  <c:v>0.142926744242</c:v>
                </c:pt>
                <c:pt idx="20">
                  <c:v>0.14317383512100001</c:v>
                </c:pt>
                <c:pt idx="21">
                  <c:v>0.14340037340200001</c:v>
                </c:pt>
                <c:pt idx="22">
                  <c:v>0.143607453602</c:v>
                </c:pt>
                <c:pt idx="23">
                  <c:v>0.143795772987</c:v>
                </c:pt>
                <c:pt idx="24">
                  <c:v>0.14396590388300001</c:v>
                </c:pt>
                <c:pt idx="25">
                  <c:v>0.14411792614899999</c:v>
                </c:pt>
                <c:pt idx="26">
                  <c:v>0.14425207475500001</c:v>
                </c:pt>
                <c:pt idx="27">
                  <c:v>0.14436835539600001</c:v>
                </c:pt>
                <c:pt idx="28">
                  <c:v>0.14446673568500001</c:v>
                </c:pt>
                <c:pt idx="29">
                  <c:v>0.144546834816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'Current Yields by Qtr'!$AC$285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Qtr'!$AC$286:$AC$315</c:f>
              <c:numCache>
                <c:formatCode>0.00%</c:formatCode>
                <c:ptCount val="30"/>
                <c:pt idx="0">
                  <c:v>0.16284889600066668</c:v>
                </c:pt>
                <c:pt idx="1">
                  <c:v>0.16556648497766668</c:v>
                </c:pt>
                <c:pt idx="2">
                  <c:v>0.16889934473166668</c:v>
                </c:pt>
                <c:pt idx="3">
                  <c:v>0.17179260623666667</c:v>
                </c:pt>
                <c:pt idx="4">
                  <c:v>0.17395153067166669</c:v>
                </c:pt>
                <c:pt idx="5">
                  <c:v>0.17562416381566667</c:v>
                </c:pt>
                <c:pt idx="6">
                  <c:v>0.17694709754066668</c:v>
                </c:pt>
                <c:pt idx="7">
                  <c:v>0.17802686505166668</c:v>
                </c:pt>
                <c:pt idx="8">
                  <c:v>0.17893463387766667</c:v>
                </c:pt>
                <c:pt idx="9">
                  <c:v>0.17971190553266669</c:v>
                </c:pt>
                <c:pt idx="10">
                  <c:v>0.18038463651566669</c:v>
                </c:pt>
                <c:pt idx="11">
                  <c:v>0.18097133729166667</c:v>
                </c:pt>
                <c:pt idx="12">
                  <c:v>0.18148984516666669</c:v>
                </c:pt>
                <c:pt idx="13">
                  <c:v>0.18195323410766667</c:v>
                </c:pt>
                <c:pt idx="14">
                  <c:v>0.18237131918366667</c:v>
                </c:pt>
                <c:pt idx="15">
                  <c:v>0.18275120377266668</c:v>
                </c:pt>
                <c:pt idx="16">
                  <c:v>0.18309830853266668</c:v>
                </c:pt>
                <c:pt idx="17">
                  <c:v>0.18341640622666669</c:v>
                </c:pt>
                <c:pt idx="18">
                  <c:v>0.18370866540066669</c:v>
                </c:pt>
                <c:pt idx="19">
                  <c:v>0.18397741090866668</c:v>
                </c:pt>
                <c:pt idx="20">
                  <c:v>0.18422450178766669</c:v>
                </c:pt>
                <c:pt idx="21">
                  <c:v>0.18445104006866669</c:v>
                </c:pt>
                <c:pt idx="22">
                  <c:v>0.18465812026866668</c:v>
                </c:pt>
                <c:pt idx="23">
                  <c:v>0.18484643965366668</c:v>
                </c:pt>
                <c:pt idx="24">
                  <c:v>0.18501657054966669</c:v>
                </c:pt>
                <c:pt idx="25">
                  <c:v>0.18516859281566667</c:v>
                </c:pt>
                <c:pt idx="26">
                  <c:v>0.18530274142166669</c:v>
                </c:pt>
                <c:pt idx="27">
                  <c:v>0.18541902206266669</c:v>
                </c:pt>
                <c:pt idx="28">
                  <c:v>0.18551740235166669</c:v>
                </c:pt>
                <c:pt idx="29">
                  <c:v>0.18559750148266668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75456"/>
        <c:axId val="116130944"/>
      </c:lineChart>
      <c:catAx>
        <c:axId val="11547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130944"/>
        <c:crosses val="autoZero"/>
        <c:auto val="1"/>
        <c:lblAlgn val="ctr"/>
        <c:lblOffset val="100"/>
        <c:noMultiLvlLbl val="0"/>
      </c:catAx>
      <c:valAx>
        <c:axId val="116130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47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Current Bond Yields by Rating as of 9/30/2015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Qtr'!$AP$285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Qtr'!$AP$286:$AP$315</c:f>
              <c:numCache>
                <c:formatCode>0.00%</c:formatCode>
                <c:ptCount val="30"/>
                <c:pt idx="0">
                  <c:v>6.4187428249999996E-3</c:v>
                </c:pt>
                <c:pt idx="1">
                  <c:v>1.0009844706999999E-2</c:v>
                </c:pt>
                <c:pt idx="2">
                  <c:v>1.3688197199E-2</c:v>
                </c:pt>
                <c:pt idx="3">
                  <c:v>1.7008921591000002E-2</c:v>
                </c:pt>
                <c:pt idx="4">
                  <c:v>1.9935192548999999E-2</c:v>
                </c:pt>
                <c:pt idx="5">
                  <c:v>2.2725142152E-2</c:v>
                </c:pt>
                <c:pt idx="6">
                  <c:v>2.5046709989333334E-2</c:v>
                </c:pt>
                <c:pt idx="7">
                  <c:v>2.6985706039666667E-2</c:v>
                </c:pt>
                <c:pt idx="8">
                  <c:v>2.8687064565999999E-2</c:v>
                </c:pt>
                <c:pt idx="9">
                  <c:v>2.977257286822222E-2</c:v>
                </c:pt>
                <c:pt idx="10">
                  <c:v>3.0759625246444447E-2</c:v>
                </c:pt>
                <c:pt idx="11">
                  <c:v>3.1685954484666663E-2</c:v>
                </c:pt>
                <c:pt idx="12">
                  <c:v>3.2576192800888887E-2</c:v>
                </c:pt>
                <c:pt idx="13">
                  <c:v>3.3433041557111111E-2</c:v>
                </c:pt>
                <c:pt idx="14">
                  <c:v>3.4261151564333334E-2</c:v>
                </c:pt>
                <c:pt idx="15">
                  <c:v>3.506209849155556E-2</c:v>
                </c:pt>
                <c:pt idx="16">
                  <c:v>3.5838396827777778E-2</c:v>
                </c:pt>
                <c:pt idx="17">
                  <c:v>3.6587546818E-2</c:v>
                </c:pt>
                <c:pt idx="18">
                  <c:v>3.7310968965222222E-2</c:v>
                </c:pt>
                <c:pt idx="19">
                  <c:v>3.8008156160444444E-2</c:v>
                </c:pt>
                <c:pt idx="20">
                  <c:v>3.8684035453666665E-2</c:v>
                </c:pt>
                <c:pt idx="21">
                  <c:v>3.9326152277888889E-2</c:v>
                </c:pt>
                <c:pt idx="22">
                  <c:v>3.9939041504111109E-2</c:v>
                </c:pt>
                <c:pt idx="23">
                  <c:v>4.0521289920333332E-2</c:v>
                </c:pt>
                <c:pt idx="24">
                  <c:v>4.1071937138555552E-2</c:v>
                </c:pt>
                <c:pt idx="25">
                  <c:v>4.1587471104777778E-2</c:v>
                </c:pt>
                <c:pt idx="26">
                  <c:v>4.2066850265999996E-2</c:v>
                </c:pt>
                <c:pt idx="27">
                  <c:v>4.250776899922222E-2</c:v>
                </c:pt>
                <c:pt idx="28">
                  <c:v>4.290839875844444E-2</c:v>
                </c:pt>
                <c:pt idx="29">
                  <c:v>4.3265371695666667E-2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Qtr'!$AQ$285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Qtr'!$AQ$286:$AQ$315</c:f>
              <c:numCache>
                <c:formatCode>0.00%</c:formatCode>
                <c:ptCount val="30"/>
                <c:pt idx="0">
                  <c:v>8.6492428250000003E-3</c:v>
                </c:pt>
                <c:pt idx="1">
                  <c:v>1.2418844707E-2</c:v>
                </c:pt>
                <c:pt idx="2">
                  <c:v>1.6275697198999999E-2</c:v>
                </c:pt>
                <c:pt idx="3">
                  <c:v>1.9774921591E-2</c:v>
                </c:pt>
                <c:pt idx="4">
                  <c:v>2.2822692548999997E-2</c:v>
                </c:pt>
                <c:pt idx="5">
                  <c:v>2.5734142151999997E-2</c:v>
                </c:pt>
                <c:pt idx="6">
                  <c:v>2.8529376656E-2</c:v>
                </c:pt>
                <c:pt idx="7">
                  <c:v>3.0942039373E-2</c:v>
                </c:pt>
                <c:pt idx="8">
                  <c:v>3.2194123389529414E-2</c:v>
                </c:pt>
                <c:pt idx="9">
                  <c:v>3.3289468293058823E-2</c:v>
                </c:pt>
                <c:pt idx="10">
                  <c:v>3.4286357272588233E-2</c:v>
                </c:pt>
                <c:pt idx="11">
                  <c:v>3.5222523112117647E-2</c:v>
                </c:pt>
                <c:pt idx="12">
                  <c:v>3.6122598029647054E-2</c:v>
                </c:pt>
                <c:pt idx="13">
                  <c:v>3.6989283387176469E-2</c:v>
                </c:pt>
                <c:pt idx="14">
                  <c:v>3.7827229995705883E-2</c:v>
                </c:pt>
                <c:pt idx="15">
                  <c:v>3.8638013524235293E-2</c:v>
                </c:pt>
                <c:pt idx="16">
                  <c:v>3.9424148461764709E-2</c:v>
                </c:pt>
                <c:pt idx="17">
                  <c:v>4.0183135053294114E-2</c:v>
                </c:pt>
                <c:pt idx="18">
                  <c:v>4.0916393801823527E-2</c:v>
                </c:pt>
                <c:pt idx="19">
                  <c:v>4.1623417598352946E-2</c:v>
                </c:pt>
                <c:pt idx="20">
                  <c:v>4.2309133492882352E-2</c:v>
                </c:pt>
                <c:pt idx="21">
                  <c:v>4.2961086918411759E-2</c:v>
                </c:pt>
                <c:pt idx="22">
                  <c:v>4.3583812745941176E-2</c:v>
                </c:pt>
                <c:pt idx="23">
                  <c:v>4.4175897763470584E-2</c:v>
                </c:pt>
                <c:pt idx="24">
                  <c:v>4.4736381583000001E-2</c:v>
                </c:pt>
                <c:pt idx="25">
                  <c:v>4.5261752150529411E-2</c:v>
                </c:pt>
                <c:pt idx="26">
                  <c:v>4.5750967913058826E-2</c:v>
                </c:pt>
                <c:pt idx="27">
                  <c:v>4.6201723247588235E-2</c:v>
                </c:pt>
                <c:pt idx="28">
                  <c:v>4.6612189608117645E-2</c:v>
                </c:pt>
                <c:pt idx="29">
                  <c:v>4.6978999146647056E-2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Qtr'!$AR$285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Qtr'!$AR$286:$AR$315</c:f>
              <c:numCache>
                <c:formatCode>0.00%</c:formatCode>
                <c:ptCount val="30"/>
                <c:pt idx="0">
                  <c:v>1.1263242825E-2</c:v>
                </c:pt>
                <c:pt idx="1">
                  <c:v>1.4860844707000002E-2</c:v>
                </c:pt>
                <c:pt idx="2">
                  <c:v>1.8545697198999997E-2</c:v>
                </c:pt>
                <c:pt idx="3">
                  <c:v>2.1872921591000002E-2</c:v>
                </c:pt>
                <c:pt idx="4">
                  <c:v>2.4973692549E-2</c:v>
                </c:pt>
                <c:pt idx="5">
                  <c:v>2.7938142151999999E-2</c:v>
                </c:pt>
                <c:pt idx="6">
                  <c:v>3.0220043322666666E-2</c:v>
                </c:pt>
                <c:pt idx="7">
                  <c:v>3.2119372706333332E-2</c:v>
                </c:pt>
                <c:pt idx="8">
                  <c:v>3.3781064565999996E-2</c:v>
                </c:pt>
                <c:pt idx="9">
                  <c:v>3.4877217312666672E-2</c:v>
                </c:pt>
                <c:pt idx="10">
                  <c:v>3.5874914135333336E-2</c:v>
                </c:pt>
                <c:pt idx="11">
                  <c:v>3.6811887818000003E-2</c:v>
                </c:pt>
                <c:pt idx="12">
                  <c:v>3.7712770578666663E-2</c:v>
                </c:pt>
                <c:pt idx="13">
                  <c:v>3.8580263779333331E-2</c:v>
                </c:pt>
                <c:pt idx="14">
                  <c:v>3.9419018230999997E-2</c:v>
                </c:pt>
                <c:pt idx="15">
                  <c:v>4.0230609602666667E-2</c:v>
                </c:pt>
                <c:pt idx="16">
                  <c:v>4.1017552383333336E-2</c:v>
                </c:pt>
                <c:pt idx="17">
                  <c:v>4.1777346817999994E-2</c:v>
                </c:pt>
                <c:pt idx="18">
                  <c:v>4.2511413409666667E-2</c:v>
                </c:pt>
                <c:pt idx="19">
                  <c:v>4.3219245049333332E-2</c:v>
                </c:pt>
                <c:pt idx="20">
                  <c:v>4.3905768787000005E-2</c:v>
                </c:pt>
                <c:pt idx="21">
                  <c:v>4.4558530055666665E-2</c:v>
                </c:pt>
                <c:pt idx="22">
                  <c:v>4.5182063726333335E-2</c:v>
                </c:pt>
                <c:pt idx="23">
                  <c:v>4.5774956586999996E-2</c:v>
                </c:pt>
                <c:pt idx="24">
                  <c:v>4.6336248249666666E-2</c:v>
                </c:pt>
                <c:pt idx="25">
                  <c:v>4.6862426660333328E-2</c:v>
                </c:pt>
                <c:pt idx="26">
                  <c:v>4.7352450265999997E-2</c:v>
                </c:pt>
                <c:pt idx="27">
                  <c:v>4.7804013443666665E-2</c:v>
                </c:pt>
                <c:pt idx="28">
                  <c:v>4.8215287647333335E-2</c:v>
                </c:pt>
                <c:pt idx="29">
                  <c:v>4.8582905028999999E-2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Qtr'!$AS$285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Qtr'!$AS$286:$AS$315</c:f>
              <c:numCache>
                <c:formatCode>0.00%</c:formatCode>
                <c:ptCount val="30"/>
                <c:pt idx="0">
                  <c:v>1.5928242825000001E-2</c:v>
                </c:pt>
                <c:pt idx="1">
                  <c:v>2.0292844707000001E-2</c:v>
                </c:pt>
                <c:pt idx="2">
                  <c:v>2.4744697199E-2</c:v>
                </c:pt>
                <c:pt idx="3">
                  <c:v>2.8838921590999999E-2</c:v>
                </c:pt>
                <c:pt idx="4">
                  <c:v>3.2681192548999996E-2</c:v>
                </c:pt>
                <c:pt idx="5">
                  <c:v>3.6387142151999993E-2</c:v>
                </c:pt>
                <c:pt idx="6">
                  <c:v>3.8555709989333331E-2</c:v>
                </c:pt>
                <c:pt idx="7">
                  <c:v>4.0341706039666664E-2</c:v>
                </c:pt>
                <c:pt idx="8">
                  <c:v>4.1890064566000002E-2</c:v>
                </c:pt>
                <c:pt idx="9">
                  <c:v>4.3058217312666666E-2</c:v>
                </c:pt>
                <c:pt idx="10">
                  <c:v>4.4127914135333332E-2</c:v>
                </c:pt>
                <c:pt idx="11">
                  <c:v>4.5136887818000002E-2</c:v>
                </c:pt>
                <c:pt idx="12">
                  <c:v>4.6109770578666665E-2</c:v>
                </c:pt>
                <c:pt idx="13">
                  <c:v>4.7049263779333328E-2</c:v>
                </c:pt>
                <c:pt idx="14">
                  <c:v>4.7960018231000004E-2</c:v>
                </c:pt>
                <c:pt idx="15">
                  <c:v>4.884360960266667E-2</c:v>
                </c:pt>
                <c:pt idx="16">
                  <c:v>4.9702552383333334E-2</c:v>
                </c:pt>
                <c:pt idx="17">
                  <c:v>5.0534346817999995E-2</c:v>
                </c:pt>
                <c:pt idx="18">
                  <c:v>5.1340413409666663E-2</c:v>
                </c:pt>
                <c:pt idx="19">
                  <c:v>5.2120245049333332E-2</c:v>
                </c:pt>
                <c:pt idx="20">
                  <c:v>5.2878768786999999E-2</c:v>
                </c:pt>
                <c:pt idx="21">
                  <c:v>5.3603530055666669E-2</c:v>
                </c:pt>
                <c:pt idx="22">
                  <c:v>5.4299063726333335E-2</c:v>
                </c:pt>
                <c:pt idx="23">
                  <c:v>5.4963956586999999E-2</c:v>
                </c:pt>
                <c:pt idx="24">
                  <c:v>5.5597248249666664E-2</c:v>
                </c:pt>
                <c:pt idx="25">
                  <c:v>5.6195426660333329E-2</c:v>
                </c:pt>
                <c:pt idx="26">
                  <c:v>5.6757450266000001E-2</c:v>
                </c:pt>
                <c:pt idx="27">
                  <c:v>5.7281013443666665E-2</c:v>
                </c:pt>
                <c:pt idx="28">
                  <c:v>5.7764287647333323E-2</c:v>
                </c:pt>
                <c:pt idx="29">
                  <c:v>5.8203905028999997E-2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Qtr'!$AT$285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Qtr'!$AT$286:$AT$315</c:f>
              <c:numCache>
                <c:formatCode>0.00%</c:formatCode>
                <c:ptCount val="30"/>
                <c:pt idx="0">
                  <c:v>4.3004242824999997E-2</c:v>
                </c:pt>
                <c:pt idx="1">
                  <c:v>4.5808844706999995E-2</c:v>
                </c:pt>
                <c:pt idx="2">
                  <c:v>4.8700697198999998E-2</c:v>
                </c:pt>
                <c:pt idx="3">
                  <c:v>5.1234921591000002E-2</c:v>
                </c:pt>
                <c:pt idx="4">
                  <c:v>5.3439692548999995E-2</c:v>
                </c:pt>
                <c:pt idx="5">
                  <c:v>5.5508142151999992E-2</c:v>
                </c:pt>
                <c:pt idx="6">
                  <c:v>5.7106376655999998E-2</c:v>
                </c:pt>
                <c:pt idx="7">
                  <c:v>5.8322039372999998E-2</c:v>
                </c:pt>
                <c:pt idx="8">
                  <c:v>5.9300064565999996E-2</c:v>
                </c:pt>
                <c:pt idx="9">
                  <c:v>6.0121350645999994E-2</c:v>
                </c:pt>
                <c:pt idx="10">
                  <c:v>6.0844180801999999E-2</c:v>
                </c:pt>
                <c:pt idx="11">
                  <c:v>6.1506287817999994E-2</c:v>
                </c:pt>
                <c:pt idx="12">
                  <c:v>6.2132303911999996E-2</c:v>
                </c:pt>
                <c:pt idx="13">
                  <c:v>6.2724930445999999E-2</c:v>
                </c:pt>
                <c:pt idx="14">
                  <c:v>6.3288818230999994E-2</c:v>
                </c:pt>
                <c:pt idx="15">
                  <c:v>6.3825542935999999E-2</c:v>
                </c:pt>
                <c:pt idx="16">
                  <c:v>6.4337619050000003E-2</c:v>
                </c:pt>
                <c:pt idx="17">
                  <c:v>6.4822546817999996E-2</c:v>
                </c:pt>
                <c:pt idx="18">
                  <c:v>6.5281746742999996E-2</c:v>
                </c:pt>
                <c:pt idx="19">
                  <c:v>6.5714711715999991E-2</c:v>
                </c:pt>
                <c:pt idx="20">
                  <c:v>6.6126368786999998E-2</c:v>
                </c:pt>
                <c:pt idx="21">
                  <c:v>6.6504263388999993E-2</c:v>
                </c:pt>
                <c:pt idx="22">
                  <c:v>6.6852930392999999E-2</c:v>
                </c:pt>
                <c:pt idx="23">
                  <c:v>6.7170956586999994E-2</c:v>
                </c:pt>
                <c:pt idx="24">
                  <c:v>6.7457381582999992E-2</c:v>
                </c:pt>
                <c:pt idx="25">
                  <c:v>6.7708693326999997E-2</c:v>
                </c:pt>
                <c:pt idx="26">
                  <c:v>6.7923850265999994E-2</c:v>
                </c:pt>
                <c:pt idx="27">
                  <c:v>6.8100546777000004E-2</c:v>
                </c:pt>
                <c:pt idx="28">
                  <c:v>6.8236954313999995E-2</c:v>
                </c:pt>
                <c:pt idx="29">
                  <c:v>6.8329705029000001E-2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Qtr'!$AU$285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Qtr'!$AU$286:$AU$315</c:f>
              <c:numCache>
                <c:formatCode>0.00%</c:formatCode>
                <c:ptCount val="30"/>
                <c:pt idx="0">
                  <c:v>6.2052242825000006E-2</c:v>
                </c:pt>
                <c:pt idx="1">
                  <c:v>6.4856844707000011E-2</c:v>
                </c:pt>
                <c:pt idx="2">
                  <c:v>6.7748697199000008E-2</c:v>
                </c:pt>
                <c:pt idx="3">
                  <c:v>7.0282921591000011E-2</c:v>
                </c:pt>
                <c:pt idx="4">
                  <c:v>7.2487692549000005E-2</c:v>
                </c:pt>
                <c:pt idx="5">
                  <c:v>7.4556142152000002E-2</c:v>
                </c:pt>
                <c:pt idx="6">
                  <c:v>7.6154376656E-2</c:v>
                </c:pt>
                <c:pt idx="7">
                  <c:v>7.7370039373000007E-2</c:v>
                </c:pt>
                <c:pt idx="8">
                  <c:v>7.8348064566000006E-2</c:v>
                </c:pt>
                <c:pt idx="9">
                  <c:v>7.9169350646000003E-2</c:v>
                </c:pt>
                <c:pt idx="10">
                  <c:v>7.9892180802000001E-2</c:v>
                </c:pt>
                <c:pt idx="11">
                  <c:v>8.0554287818000003E-2</c:v>
                </c:pt>
                <c:pt idx="12">
                  <c:v>8.1180303912000013E-2</c:v>
                </c:pt>
                <c:pt idx="13">
                  <c:v>8.1772930446000008E-2</c:v>
                </c:pt>
                <c:pt idx="14">
                  <c:v>8.2336818231000003E-2</c:v>
                </c:pt>
                <c:pt idx="15">
                  <c:v>8.2873542936000008E-2</c:v>
                </c:pt>
                <c:pt idx="16">
                  <c:v>8.3385619050000012E-2</c:v>
                </c:pt>
                <c:pt idx="17">
                  <c:v>8.3870546818000005E-2</c:v>
                </c:pt>
                <c:pt idx="18">
                  <c:v>8.4329746743000006E-2</c:v>
                </c:pt>
                <c:pt idx="19">
                  <c:v>8.4762711716E-2</c:v>
                </c:pt>
                <c:pt idx="20">
                  <c:v>8.5174368787000007E-2</c:v>
                </c:pt>
                <c:pt idx="21">
                  <c:v>8.5552263389000002E-2</c:v>
                </c:pt>
                <c:pt idx="22">
                  <c:v>8.5900930393000008E-2</c:v>
                </c:pt>
                <c:pt idx="23">
                  <c:v>8.6218956587000004E-2</c:v>
                </c:pt>
                <c:pt idx="24">
                  <c:v>8.6505381583000002E-2</c:v>
                </c:pt>
                <c:pt idx="25">
                  <c:v>8.6756693327000006E-2</c:v>
                </c:pt>
                <c:pt idx="26">
                  <c:v>8.6971850266000003E-2</c:v>
                </c:pt>
                <c:pt idx="27">
                  <c:v>8.7148546777000013E-2</c:v>
                </c:pt>
                <c:pt idx="28">
                  <c:v>8.7284954314000004E-2</c:v>
                </c:pt>
                <c:pt idx="29">
                  <c:v>8.7377705029000011E-2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'Current Yields by Qtr'!$AV$285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Qtr'!$AV$286:$AV$315</c:f>
              <c:numCache>
                <c:formatCode>0.00%</c:formatCode>
                <c:ptCount val="30"/>
                <c:pt idx="0">
                  <c:v>0.11546924282499998</c:v>
                </c:pt>
                <c:pt idx="1">
                  <c:v>0.11827384470699999</c:v>
                </c:pt>
                <c:pt idx="2">
                  <c:v>0.12116569719899999</c:v>
                </c:pt>
                <c:pt idx="3">
                  <c:v>0.12369992159099999</c:v>
                </c:pt>
                <c:pt idx="4">
                  <c:v>0.125904692549</c:v>
                </c:pt>
                <c:pt idx="5">
                  <c:v>0.12797314215199998</c:v>
                </c:pt>
                <c:pt idx="6">
                  <c:v>0.12957137665599999</c:v>
                </c:pt>
                <c:pt idx="7">
                  <c:v>0.13078703937299999</c:v>
                </c:pt>
                <c:pt idx="8">
                  <c:v>0.13176506456599998</c:v>
                </c:pt>
                <c:pt idx="9">
                  <c:v>0.132586350646</c:v>
                </c:pt>
                <c:pt idx="10">
                  <c:v>0.13330918080199999</c:v>
                </c:pt>
                <c:pt idx="11">
                  <c:v>0.133971287818</c:v>
                </c:pt>
                <c:pt idx="12">
                  <c:v>0.13459730391199998</c:v>
                </c:pt>
                <c:pt idx="13">
                  <c:v>0.13518993044599997</c:v>
                </c:pt>
                <c:pt idx="14">
                  <c:v>0.135753818231</c:v>
                </c:pt>
                <c:pt idx="15">
                  <c:v>0.13629054293599999</c:v>
                </c:pt>
                <c:pt idx="16">
                  <c:v>0.13680261904999999</c:v>
                </c:pt>
                <c:pt idx="17">
                  <c:v>0.13728754681799998</c:v>
                </c:pt>
                <c:pt idx="18">
                  <c:v>0.13774674674299997</c:v>
                </c:pt>
                <c:pt idx="19">
                  <c:v>0.13817971171599999</c:v>
                </c:pt>
                <c:pt idx="20">
                  <c:v>0.13859136878699999</c:v>
                </c:pt>
                <c:pt idx="21">
                  <c:v>0.13896926338899998</c:v>
                </c:pt>
                <c:pt idx="22">
                  <c:v>0.139317930393</c:v>
                </c:pt>
                <c:pt idx="23">
                  <c:v>0.13963595658699998</c:v>
                </c:pt>
                <c:pt idx="24">
                  <c:v>0.13992238158299999</c:v>
                </c:pt>
                <c:pt idx="25">
                  <c:v>0.14017369332699997</c:v>
                </c:pt>
                <c:pt idx="26">
                  <c:v>0.14038885026599998</c:v>
                </c:pt>
                <c:pt idx="27">
                  <c:v>0.14056554677699998</c:v>
                </c:pt>
                <c:pt idx="28">
                  <c:v>0.14070195431399998</c:v>
                </c:pt>
                <c:pt idx="29">
                  <c:v>0.14079470502899999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'Current Yields by Qtr'!$AW$285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Qtr'!$AW$286:$AW$315</c:f>
              <c:numCache>
                <c:formatCode>0.00%</c:formatCode>
                <c:ptCount val="30"/>
                <c:pt idx="0">
                  <c:v>0.15108057615833331</c:v>
                </c:pt>
                <c:pt idx="1">
                  <c:v>0.1538851780403333</c:v>
                </c:pt>
                <c:pt idx="2">
                  <c:v>0.1567770305323333</c:v>
                </c:pt>
                <c:pt idx="3">
                  <c:v>0.15931125492433329</c:v>
                </c:pt>
                <c:pt idx="4">
                  <c:v>0.1615160258823333</c:v>
                </c:pt>
                <c:pt idx="5">
                  <c:v>0.16358447548533331</c:v>
                </c:pt>
                <c:pt idx="6">
                  <c:v>0.16518270998933329</c:v>
                </c:pt>
                <c:pt idx="7">
                  <c:v>0.16639837270633329</c:v>
                </c:pt>
                <c:pt idx="8">
                  <c:v>0.16737639789933328</c:v>
                </c:pt>
                <c:pt idx="9">
                  <c:v>0.1681976839793333</c:v>
                </c:pt>
                <c:pt idx="10">
                  <c:v>0.16892051413533329</c:v>
                </c:pt>
                <c:pt idx="11">
                  <c:v>0.1695826211513333</c:v>
                </c:pt>
                <c:pt idx="12">
                  <c:v>0.17020863724533331</c:v>
                </c:pt>
                <c:pt idx="13">
                  <c:v>0.1708012637793333</c:v>
                </c:pt>
                <c:pt idx="14">
                  <c:v>0.1713651515643333</c:v>
                </c:pt>
                <c:pt idx="15">
                  <c:v>0.17190187626933329</c:v>
                </c:pt>
                <c:pt idx="16">
                  <c:v>0.17241395238333329</c:v>
                </c:pt>
                <c:pt idx="17">
                  <c:v>0.17289888015133331</c:v>
                </c:pt>
                <c:pt idx="18">
                  <c:v>0.1733580800763333</c:v>
                </c:pt>
                <c:pt idx="19">
                  <c:v>0.17379104504933329</c:v>
                </c:pt>
                <c:pt idx="20">
                  <c:v>0.17420270212033329</c:v>
                </c:pt>
                <c:pt idx="21">
                  <c:v>0.17458059672233331</c:v>
                </c:pt>
                <c:pt idx="22">
                  <c:v>0.1749292637263333</c:v>
                </c:pt>
                <c:pt idx="23">
                  <c:v>0.17524728992033331</c:v>
                </c:pt>
                <c:pt idx="24">
                  <c:v>0.17553371491633329</c:v>
                </c:pt>
                <c:pt idx="25">
                  <c:v>0.1757850266603333</c:v>
                </c:pt>
                <c:pt idx="26">
                  <c:v>0.17600018359933331</c:v>
                </c:pt>
                <c:pt idx="27">
                  <c:v>0.17617688011033331</c:v>
                </c:pt>
                <c:pt idx="28">
                  <c:v>0.17631328764733328</c:v>
                </c:pt>
                <c:pt idx="29">
                  <c:v>0.17640603836233329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76480"/>
        <c:axId val="116133248"/>
      </c:lineChart>
      <c:catAx>
        <c:axId val="11547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133248"/>
        <c:crosses val="autoZero"/>
        <c:auto val="1"/>
        <c:lblAlgn val="ctr"/>
        <c:lblOffset val="100"/>
        <c:noMultiLvlLbl val="0"/>
      </c:catAx>
      <c:valAx>
        <c:axId val="11613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47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12: Current Bond Yields by Rating as of 12/31/2015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Qtr'!$AZ$285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Qtr'!$AZ$286:$AZ$315</c:f>
              <c:numCache>
                <c:formatCode>0.00%</c:formatCode>
                <c:ptCount val="30"/>
                <c:pt idx="0">
                  <c:v>9.4767384160000002E-3</c:v>
                </c:pt>
                <c:pt idx="1">
                  <c:v>1.3359019114999999E-2</c:v>
                </c:pt>
                <c:pt idx="2">
                  <c:v>1.6668963802E-2</c:v>
                </c:pt>
                <c:pt idx="3">
                  <c:v>2.0097028088000003E-2</c:v>
                </c:pt>
                <c:pt idx="4">
                  <c:v>2.2973332491999999E-2</c:v>
                </c:pt>
                <c:pt idx="5">
                  <c:v>2.5458866819E-2</c:v>
                </c:pt>
                <c:pt idx="6">
                  <c:v>2.7196143439000002E-2</c:v>
                </c:pt>
                <c:pt idx="7">
                  <c:v>2.8658522883000002E-2</c:v>
                </c:pt>
                <c:pt idx="8">
                  <c:v>2.9948921115999998E-2</c:v>
                </c:pt>
                <c:pt idx="9">
                  <c:v>3.0924930136222221E-2</c:v>
                </c:pt>
                <c:pt idx="10">
                  <c:v>3.1827271327444451E-2</c:v>
                </c:pt>
                <c:pt idx="11">
                  <c:v>3.2682826124666664E-2</c:v>
                </c:pt>
                <c:pt idx="12">
                  <c:v>3.350760983288889E-2</c:v>
                </c:pt>
                <c:pt idx="13">
                  <c:v>3.4304655420111109E-2</c:v>
                </c:pt>
                <c:pt idx="14">
                  <c:v>3.5079108482333331E-2</c:v>
                </c:pt>
                <c:pt idx="15">
                  <c:v>3.5833576837555559E-2</c:v>
                </c:pt>
                <c:pt idx="16">
                  <c:v>3.6571043042777779E-2</c:v>
                </c:pt>
                <c:pt idx="17">
                  <c:v>3.7290401043E-2</c:v>
                </c:pt>
                <c:pt idx="18">
                  <c:v>3.7993683996222223E-2</c:v>
                </c:pt>
                <c:pt idx="19">
                  <c:v>3.8681168931444444E-2</c:v>
                </c:pt>
                <c:pt idx="20">
                  <c:v>3.9358156479666666E-2</c:v>
                </c:pt>
                <c:pt idx="21">
                  <c:v>4.0014364017888888E-2</c:v>
                </c:pt>
                <c:pt idx="22">
                  <c:v>4.0654727127111115E-2</c:v>
                </c:pt>
                <c:pt idx="23">
                  <c:v>4.1278720220333333E-2</c:v>
                </c:pt>
                <c:pt idx="24">
                  <c:v>4.1886598538555558E-2</c:v>
                </c:pt>
                <c:pt idx="25">
                  <c:v>4.2476015332777776E-2</c:v>
                </c:pt>
                <c:pt idx="26">
                  <c:v>4.3046911265000001E-2</c:v>
                </c:pt>
                <c:pt idx="27">
                  <c:v>4.3598427326222225E-2</c:v>
                </c:pt>
                <c:pt idx="28">
                  <c:v>4.4129973246444437E-2</c:v>
                </c:pt>
                <c:pt idx="29">
                  <c:v>4.4639273980666666E-2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Qtr'!$BA$285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Qtr'!$BA$286:$BA$315</c:f>
              <c:numCache>
                <c:formatCode>0.00%</c:formatCode>
                <c:ptCount val="30"/>
                <c:pt idx="0">
                  <c:v>1.2085238416E-2</c:v>
                </c:pt>
                <c:pt idx="1">
                  <c:v>1.6221019114999999E-2</c:v>
                </c:pt>
                <c:pt idx="2">
                  <c:v>1.9784463802E-2</c:v>
                </c:pt>
                <c:pt idx="3">
                  <c:v>2.3466028088000003E-2</c:v>
                </c:pt>
                <c:pt idx="4">
                  <c:v>2.6127832492E-2</c:v>
                </c:pt>
                <c:pt idx="5">
                  <c:v>2.8398866819000002E-2</c:v>
                </c:pt>
                <c:pt idx="6">
                  <c:v>3.0619143439000001E-2</c:v>
                </c:pt>
                <c:pt idx="7">
                  <c:v>3.2564522883000005E-2</c:v>
                </c:pt>
                <c:pt idx="8">
                  <c:v>3.3706046115999998E-2</c:v>
                </c:pt>
                <c:pt idx="9">
                  <c:v>3.4732457913999995E-2</c:v>
                </c:pt>
                <c:pt idx="10">
                  <c:v>3.5685201882999999E-2</c:v>
                </c:pt>
                <c:pt idx="11">
                  <c:v>3.6591159457999997E-2</c:v>
                </c:pt>
                <c:pt idx="12">
                  <c:v>3.7466345944000001E-2</c:v>
                </c:pt>
                <c:pt idx="13">
                  <c:v>3.8313794309000004E-2</c:v>
                </c:pt>
                <c:pt idx="14">
                  <c:v>3.9138650148999997E-2</c:v>
                </c:pt>
                <c:pt idx="15">
                  <c:v>3.9943521282000002E-2</c:v>
                </c:pt>
                <c:pt idx="16">
                  <c:v>4.0731390265E-2</c:v>
                </c:pt>
                <c:pt idx="17">
                  <c:v>4.1501151042999999E-2</c:v>
                </c:pt>
                <c:pt idx="18">
                  <c:v>4.2254836774E-2</c:v>
                </c:pt>
                <c:pt idx="19">
                  <c:v>4.2992724487000006E-2</c:v>
                </c:pt>
                <c:pt idx="20">
                  <c:v>4.3720114813000005E-2</c:v>
                </c:pt>
                <c:pt idx="21">
                  <c:v>4.4426725128999998E-2</c:v>
                </c:pt>
                <c:pt idx="22">
                  <c:v>4.5117491016000003E-2</c:v>
                </c:pt>
                <c:pt idx="23">
                  <c:v>4.5791886886999998E-2</c:v>
                </c:pt>
                <c:pt idx="24">
                  <c:v>4.6450167983000001E-2</c:v>
                </c:pt>
                <c:pt idx="25">
                  <c:v>4.7089987555000004E-2</c:v>
                </c:pt>
                <c:pt idx="26">
                  <c:v>4.7711286265E-2</c:v>
                </c:pt>
                <c:pt idx="27">
                  <c:v>4.8313205104000001E-2</c:v>
                </c:pt>
                <c:pt idx="28">
                  <c:v>4.8895153801999998E-2</c:v>
                </c:pt>
                <c:pt idx="29">
                  <c:v>4.9454857313999998E-2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Qtr'!$BB$285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Qtr'!$BB$286:$BB$315</c:f>
              <c:numCache>
                <c:formatCode>0.00%</c:formatCode>
                <c:ptCount val="30"/>
                <c:pt idx="0">
                  <c:v>1.5007738416000001E-2</c:v>
                </c:pt>
                <c:pt idx="1">
                  <c:v>1.8979019115000002E-2</c:v>
                </c:pt>
                <c:pt idx="2">
                  <c:v>2.2377963802000002E-2</c:v>
                </c:pt>
                <c:pt idx="3">
                  <c:v>2.5895028088000004E-2</c:v>
                </c:pt>
                <c:pt idx="4">
                  <c:v>2.8683332492000002E-2</c:v>
                </c:pt>
                <c:pt idx="5">
                  <c:v>3.1080866818999998E-2</c:v>
                </c:pt>
                <c:pt idx="6">
                  <c:v>3.2912476772333332E-2</c:v>
                </c:pt>
                <c:pt idx="7">
                  <c:v>3.4469189549666671E-2</c:v>
                </c:pt>
                <c:pt idx="8">
                  <c:v>3.5853921115999998E-2</c:v>
                </c:pt>
                <c:pt idx="9">
                  <c:v>3.6831341247333331E-2</c:v>
                </c:pt>
                <c:pt idx="10">
                  <c:v>3.7735093549666671E-2</c:v>
                </c:pt>
                <c:pt idx="11">
                  <c:v>3.8592059457999997E-2</c:v>
                </c:pt>
                <c:pt idx="12">
                  <c:v>3.941825427733333E-2</c:v>
                </c:pt>
                <c:pt idx="13">
                  <c:v>4.0216710975666668E-2</c:v>
                </c:pt>
                <c:pt idx="14">
                  <c:v>4.0992575148999996E-2</c:v>
                </c:pt>
                <c:pt idx="15">
                  <c:v>4.174845461533333E-2</c:v>
                </c:pt>
                <c:pt idx="16">
                  <c:v>4.2487331931666664E-2</c:v>
                </c:pt>
                <c:pt idx="17">
                  <c:v>4.3208101043000005E-2</c:v>
                </c:pt>
                <c:pt idx="18">
                  <c:v>4.3912795107333327E-2</c:v>
                </c:pt>
                <c:pt idx="19">
                  <c:v>4.4601691153666662E-2</c:v>
                </c:pt>
                <c:pt idx="20">
                  <c:v>4.5280089812999996E-2</c:v>
                </c:pt>
                <c:pt idx="21">
                  <c:v>4.5937708462333332E-2</c:v>
                </c:pt>
                <c:pt idx="22">
                  <c:v>4.6579482682666665E-2</c:v>
                </c:pt>
                <c:pt idx="23">
                  <c:v>4.7204886887000003E-2</c:v>
                </c:pt>
                <c:pt idx="24">
                  <c:v>4.7814176316333334E-2</c:v>
                </c:pt>
                <c:pt idx="25">
                  <c:v>4.8405004221666666E-2</c:v>
                </c:pt>
                <c:pt idx="26">
                  <c:v>4.8977311265000004E-2</c:v>
                </c:pt>
                <c:pt idx="27">
                  <c:v>4.9530238437333327E-2</c:v>
                </c:pt>
                <c:pt idx="28">
                  <c:v>5.0063195468666666E-2</c:v>
                </c:pt>
                <c:pt idx="29">
                  <c:v>5.0573907313999994E-2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Qtr'!$BC$285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Qtr'!$BC$286:$BC$315</c:f>
              <c:numCache>
                <c:formatCode>0.00%</c:formatCode>
                <c:ptCount val="30"/>
                <c:pt idx="0">
                  <c:v>2.1070238416E-2</c:v>
                </c:pt>
                <c:pt idx="1">
                  <c:v>2.5949019114999999E-2</c:v>
                </c:pt>
                <c:pt idx="2">
                  <c:v>3.0255463801999997E-2</c:v>
                </c:pt>
                <c:pt idx="3">
                  <c:v>3.4680028087999998E-2</c:v>
                </c:pt>
                <c:pt idx="4">
                  <c:v>3.8217832492000003E-2</c:v>
                </c:pt>
                <c:pt idx="5">
                  <c:v>4.1364866819E-2</c:v>
                </c:pt>
                <c:pt idx="6">
                  <c:v>4.2915810105666669E-2</c:v>
                </c:pt>
                <c:pt idx="7">
                  <c:v>4.4191856216333335E-2</c:v>
                </c:pt>
                <c:pt idx="8">
                  <c:v>4.5295921115999997E-2</c:v>
                </c:pt>
                <c:pt idx="9">
                  <c:v>4.6357279342571431E-2</c:v>
                </c:pt>
                <c:pt idx="10">
                  <c:v>4.7344969740142857E-2</c:v>
                </c:pt>
                <c:pt idx="11">
                  <c:v>4.8285873743714285E-2</c:v>
                </c:pt>
                <c:pt idx="12">
                  <c:v>4.9196006658285718E-2</c:v>
                </c:pt>
                <c:pt idx="13">
                  <c:v>5.0078401451857144E-2</c:v>
                </c:pt>
                <c:pt idx="14">
                  <c:v>5.0938203720428565E-2</c:v>
                </c:pt>
                <c:pt idx="15">
                  <c:v>5.1778021282E-2</c:v>
                </c:pt>
                <c:pt idx="16">
                  <c:v>5.2600836693571434E-2</c:v>
                </c:pt>
                <c:pt idx="17">
                  <c:v>5.3405543900142863E-2</c:v>
                </c:pt>
                <c:pt idx="18">
                  <c:v>5.4194176059714286E-2</c:v>
                </c:pt>
                <c:pt idx="19">
                  <c:v>5.4967010201285714E-2</c:v>
                </c:pt>
                <c:pt idx="20">
                  <c:v>5.5729346955857142E-2</c:v>
                </c:pt>
                <c:pt idx="21">
                  <c:v>5.6470903700428572E-2</c:v>
                </c:pt>
                <c:pt idx="22">
                  <c:v>5.7196616015999999E-2</c:v>
                </c:pt>
                <c:pt idx="23">
                  <c:v>5.7905958315571424E-2</c:v>
                </c:pt>
                <c:pt idx="24">
                  <c:v>5.8599185840142856E-2</c:v>
                </c:pt>
                <c:pt idx="25">
                  <c:v>5.9273951840714288E-2</c:v>
                </c:pt>
                <c:pt idx="26">
                  <c:v>5.9930196979285713E-2</c:v>
                </c:pt>
                <c:pt idx="27">
                  <c:v>6.0567062246857144E-2</c:v>
                </c:pt>
                <c:pt idx="28">
                  <c:v>6.118395737342857E-2</c:v>
                </c:pt>
                <c:pt idx="29">
                  <c:v>6.1778607314000006E-2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Qtr'!$BD$285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Qtr'!$BD$286:$BD$315</c:f>
              <c:numCache>
                <c:formatCode>0.00%</c:formatCode>
                <c:ptCount val="30"/>
                <c:pt idx="0">
                  <c:v>5.0404238416000002E-2</c:v>
                </c:pt>
                <c:pt idx="1">
                  <c:v>5.3585019115E-2</c:v>
                </c:pt>
                <c:pt idx="2">
                  <c:v>5.6193463802E-2</c:v>
                </c:pt>
                <c:pt idx="3">
                  <c:v>5.8920028088000002E-2</c:v>
                </c:pt>
                <c:pt idx="4">
                  <c:v>6.0908832491999999E-2</c:v>
                </c:pt>
                <c:pt idx="5">
                  <c:v>6.2506866819000001E-2</c:v>
                </c:pt>
                <c:pt idx="6">
                  <c:v>6.3715143439000005E-2</c:v>
                </c:pt>
                <c:pt idx="7">
                  <c:v>6.4648522883000006E-2</c:v>
                </c:pt>
                <c:pt idx="8">
                  <c:v>6.5409921115999997E-2</c:v>
                </c:pt>
                <c:pt idx="9">
                  <c:v>6.6056207913999992E-2</c:v>
                </c:pt>
                <c:pt idx="10">
                  <c:v>6.6628826883000009E-2</c:v>
                </c:pt>
                <c:pt idx="11">
                  <c:v>6.7154659458000004E-2</c:v>
                </c:pt>
                <c:pt idx="12">
                  <c:v>6.7649720944E-2</c:v>
                </c:pt>
                <c:pt idx="13">
                  <c:v>6.8117044309000008E-2</c:v>
                </c:pt>
                <c:pt idx="14">
                  <c:v>6.8561775148999998E-2</c:v>
                </c:pt>
                <c:pt idx="15">
                  <c:v>6.8986521282000002E-2</c:v>
                </c:pt>
                <c:pt idx="16">
                  <c:v>6.9394265265000005E-2</c:v>
                </c:pt>
                <c:pt idx="17">
                  <c:v>6.9783901043000002E-2</c:v>
                </c:pt>
                <c:pt idx="18">
                  <c:v>7.0157461774000007E-2</c:v>
                </c:pt>
                <c:pt idx="19">
                  <c:v>7.0515224486999997E-2</c:v>
                </c:pt>
                <c:pt idx="20">
                  <c:v>7.0862489813000001E-2</c:v>
                </c:pt>
                <c:pt idx="21">
                  <c:v>7.1188975128999993E-2</c:v>
                </c:pt>
                <c:pt idx="22">
                  <c:v>7.1499616015999995E-2</c:v>
                </c:pt>
                <c:pt idx="23">
                  <c:v>7.1793886887000002E-2</c:v>
                </c:pt>
                <c:pt idx="24">
                  <c:v>7.2072042983000004E-2</c:v>
                </c:pt>
                <c:pt idx="25">
                  <c:v>7.2331737554999997E-2</c:v>
                </c:pt>
                <c:pt idx="26">
                  <c:v>7.2572911264999998E-2</c:v>
                </c:pt>
                <c:pt idx="27">
                  <c:v>7.2794705104000004E-2</c:v>
                </c:pt>
                <c:pt idx="28">
                  <c:v>7.2996528801999999E-2</c:v>
                </c:pt>
                <c:pt idx="29">
                  <c:v>7.3176107313999997E-2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Qtr'!$BE$285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Qtr'!$BE$286:$BE$315</c:f>
              <c:numCache>
                <c:formatCode>0.00%</c:formatCode>
                <c:ptCount val="30"/>
                <c:pt idx="0">
                  <c:v>7.4428238416000006E-2</c:v>
                </c:pt>
                <c:pt idx="1">
                  <c:v>7.7609019115000011E-2</c:v>
                </c:pt>
                <c:pt idx="2">
                  <c:v>8.0217463802000011E-2</c:v>
                </c:pt>
                <c:pt idx="3">
                  <c:v>8.2944028087999999E-2</c:v>
                </c:pt>
                <c:pt idx="4">
                  <c:v>8.493283249200001E-2</c:v>
                </c:pt>
                <c:pt idx="5">
                  <c:v>8.6530866819000005E-2</c:v>
                </c:pt>
                <c:pt idx="6">
                  <c:v>8.7739143439000009E-2</c:v>
                </c:pt>
                <c:pt idx="7">
                  <c:v>8.867252288300001E-2</c:v>
                </c:pt>
                <c:pt idx="8">
                  <c:v>8.9433921116000001E-2</c:v>
                </c:pt>
                <c:pt idx="9">
                  <c:v>9.008020791400001E-2</c:v>
                </c:pt>
                <c:pt idx="10">
                  <c:v>9.0652826882999998E-2</c:v>
                </c:pt>
                <c:pt idx="11">
                  <c:v>9.1178659458000008E-2</c:v>
                </c:pt>
                <c:pt idx="12">
                  <c:v>9.1673720944000003E-2</c:v>
                </c:pt>
                <c:pt idx="13">
                  <c:v>9.2141044308999998E-2</c:v>
                </c:pt>
                <c:pt idx="14">
                  <c:v>9.2585775149000002E-2</c:v>
                </c:pt>
                <c:pt idx="15">
                  <c:v>9.3010521282000005E-2</c:v>
                </c:pt>
                <c:pt idx="16">
                  <c:v>9.3418265265000008E-2</c:v>
                </c:pt>
                <c:pt idx="17">
                  <c:v>9.3807901043000005E-2</c:v>
                </c:pt>
                <c:pt idx="18">
                  <c:v>9.4181461773999997E-2</c:v>
                </c:pt>
                <c:pt idx="19">
                  <c:v>9.4539224487000001E-2</c:v>
                </c:pt>
                <c:pt idx="20">
                  <c:v>9.4886489813000005E-2</c:v>
                </c:pt>
                <c:pt idx="21">
                  <c:v>9.521297512900001E-2</c:v>
                </c:pt>
                <c:pt idx="22">
                  <c:v>9.5523616016000013E-2</c:v>
                </c:pt>
                <c:pt idx="23">
                  <c:v>9.5817886887000006E-2</c:v>
                </c:pt>
                <c:pt idx="24">
                  <c:v>9.6096042983000007E-2</c:v>
                </c:pt>
                <c:pt idx="25">
                  <c:v>9.6355737555000001E-2</c:v>
                </c:pt>
                <c:pt idx="26">
                  <c:v>9.6596911265000002E-2</c:v>
                </c:pt>
                <c:pt idx="27">
                  <c:v>9.6818705104000008E-2</c:v>
                </c:pt>
                <c:pt idx="28">
                  <c:v>9.7020528802000003E-2</c:v>
                </c:pt>
                <c:pt idx="29">
                  <c:v>9.7200107314E-2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'Current Yields by Qtr'!$BF$285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Qtr'!$BF$286:$BF$315</c:f>
              <c:numCache>
                <c:formatCode>0.00%</c:formatCode>
                <c:ptCount val="30"/>
                <c:pt idx="0">
                  <c:v>0.146286238416</c:v>
                </c:pt>
                <c:pt idx="1">
                  <c:v>0.14946701911500002</c:v>
                </c:pt>
                <c:pt idx="2">
                  <c:v>0.15207546380200002</c:v>
                </c:pt>
                <c:pt idx="3">
                  <c:v>0.154802028088</c:v>
                </c:pt>
                <c:pt idx="4">
                  <c:v>0.15679083249200002</c:v>
                </c:pt>
                <c:pt idx="5">
                  <c:v>0.158388866819</c:v>
                </c:pt>
                <c:pt idx="6">
                  <c:v>0.159597143439</c:v>
                </c:pt>
                <c:pt idx="7">
                  <c:v>0.16053052288300002</c:v>
                </c:pt>
                <c:pt idx="8">
                  <c:v>0.16129192111599999</c:v>
                </c:pt>
                <c:pt idx="9">
                  <c:v>0.16193820791400002</c:v>
                </c:pt>
                <c:pt idx="10">
                  <c:v>0.162510826883</c:v>
                </c:pt>
                <c:pt idx="11">
                  <c:v>0.163036659458</c:v>
                </c:pt>
                <c:pt idx="12">
                  <c:v>0.16353172094400001</c:v>
                </c:pt>
                <c:pt idx="13">
                  <c:v>0.163999044309</c:v>
                </c:pt>
                <c:pt idx="14">
                  <c:v>0.16444377514899999</c:v>
                </c:pt>
                <c:pt idx="15">
                  <c:v>0.16486852128200002</c:v>
                </c:pt>
                <c:pt idx="16">
                  <c:v>0.165276265265</c:v>
                </c:pt>
                <c:pt idx="17">
                  <c:v>0.165665901043</c:v>
                </c:pt>
                <c:pt idx="18">
                  <c:v>0.166039461774</c:v>
                </c:pt>
                <c:pt idx="19">
                  <c:v>0.16639722448700001</c:v>
                </c:pt>
                <c:pt idx="20">
                  <c:v>0.166744489813</c:v>
                </c:pt>
                <c:pt idx="21">
                  <c:v>0.16707097512900002</c:v>
                </c:pt>
                <c:pt idx="22">
                  <c:v>0.16738161601600002</c:v>
                </c:pt>
                <c:pt idx="23">
                  <c:v>0.167675886887</c:v>
                </c:pt>
                <c:pt idx="24">
                  <c:v>0.16795404298300001</c:v>
                </c:pt>
                <c:pt idx="25">
                  <c:v>0.16821373755500002</c:v>
                </c:pt>
                <c:pt idx="26">
                  <c:v>0.16845491126500001</c:v>
                </c:pt>
                <c:pt idx="27">
                  <c:v>0.16867670510400001</c:v>
                </c:pt>
                <c:pt idx="28">
                  <c:v>0.16887852880199999</c:v>
                </c:pt>
                <c:pt idx="29">
                  <c:v>0.16905810731400001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'Current Yields by Qtr'!$BG$285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Qtr'!$BG$286:$BG$315</c:f>
              <c:numCache>
                <c:formatCode>0.00%</c:formatCode>
                <c:ptCount val="30"/>
                <c:pt idx="0">
                  <c:v>0.19419157174933332</c:v>
                </c:pt>
                <c:pt idx="1">
                  <c:v>0.19737235244833334</c:v>
                </c:pt>
                <c:pt idx="2">
                  <c:v>0.19998079713533334</c:v>
                </c:pt>
                <c:pt idx="3">
                  <c:v>0.20270736142133333</c:v>
                </c:pt>
                <c:pt idx="4">
                  <c:v>0.20469616582533334</c:v>
                </c:pt>
                <c:pt idx="5">
                  <c:v>0.20629420015233335</c:v>
                </c:pt>
                <c:pt idx="6">
                  <c:v>0.20750247677233333</c:v>
                </c:pt>
                <c:pt idx="7">
                  <c:v>0.20843585621633334</c:v>
                </c:pt>
                <c:pt idx="8">
                  <c:v>0.20919725444933335</c:v>
                </c:pt>
                <c:pt idx="9">
                  <c:v>0.20984354124733334</c:v>
                </c:pt>
                <c:pt idx="10">
                  <c:v>0.21041616021633333</c:v>
                </c:pt>
                <c:pt idx="11">
                  <c:v>0.21094199279133333</c:v>
                </c:pt>
                <c:pt idx="12">
                  <c:v>0.21143705427733334</c:v>
                </c:pt>
                <c:pt idx="13">
                  <c:v>0.21190437764233333</c:v>
                </c:pt>
                <c:pt idx="14">
                  <c:v>0.21234910848233335</c:v>
                </c:pt>
                <c:pt idx="15">
                  <c:v>0.21277385461533332</c:v>
                </c:pt>
                <c:pt idx="16">
                  <c:v>0.21318159859833333</c:v>
                </c:pt>
                <c:pt idx="17">
                  <c:v>0.21357123437633335</c:v>
                </c:pt>
                <c:pt idx="18">
                  <c:v>0.21394479510733333</c:v>
                </c:pt>
                <c:pt idx="19">
                  <c:v>0.21430255782033333</c:v>
                </c:pt>
                <c:pt idx="20">
                  <c:v>0.21464982314633335</c:v>
                </c:pt>
                <c:pt idx="21">
                  <c:v>0.21497630846233334</c:v>
                </c:pt>
                <c:pt idx="22">
                  <c:v>0.21528694934933335</c:v>
                </c:pt>
                <c:pt idx="23">
                  <c:v>0.21558122022033332</c:v>
                </c:pt>
                <c:pt idx="24">
                  <c:v>0.21585937631633334</c:v>
                </c:pt>
                <c:pt idx="25">
                  <c:v>0.21611907088833335</c:v>
                </c:pt>
                <c:pt idx="26">
                  <c:v>0.21636024459833333</c:v>
                </c:pt>
                <c:pt idx="27">
                  <c:v>0.21658203843733334</c:v>
                </c:pt>
                <c:pt idx="28">
                  <c:v>0.21678386213533335</c:v>
                </c:pt>
                <c:pt idx="29">
                  <c:v>0.21696344064733333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33600"/>
        <c:axId val="116136704"/>
      </c:lineChart>
      <c:catAx>
        <c:axId val="11663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136704"/>
        <c:crosses val="autoZero"/>
        <c:auto val="1"/>
        <c:lblAlgn val="ctr"/>
        <c:lblOffset val="100"/>
        <c:noMultiLvlLbl val="0"/>
      </c:catAx>
      <c:valAx>
        <c:axId val="116136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63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1:</a:t>
            </a:r>
            <a:r>
              <a:rPr lang="en-US" baseline="0"/>
              <a:t> </a:t>
            </a:r>
            <a:r>
              <a:rPr lang="en-US"/>
              <a:t>Long Term Bond Yields - AAA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70370333384925E-2"/>
          <c:y val="4.7963872946520526E-2"/>
          <c:w val="0.86713514647067336"/>
          <c:h val="0.90164593976129981"/>
        </c:manualLayout>
      </c:layout>
      <c:lineChart>
        <c:grouping val="standard"/>
        <c:varyColors val="0"/>
        <c:ser>
          <c:idx val="0"/>
          <c:order val="0"/>
          <c:tx>
            <c:strRef>
              <c:f>'Long Term Yields by Qtr'!$B$5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Qtr'!$B$6:$B$35</c:f>
              <c:numCache>
                <c:formatCode>0.00%</c:formatCode>
                <c:ptCount val="30"/>
                <c:pt idx="0">
                  <c:v>5.9032088251956228E-3</c:v>
                </c:pt>
                <c:pt idx="1">
                  <c:v>1.1509045213131477E-2</c:v>
                </c:pt>
                <c:pt idx="2">
                  <c:v>1.7252384092548229E-2</c:v>
                </c:pt>
                <c:pt idx="3">
                  <c:v>2.2014259877279781E-2</c:v>
                </c:pt>
                <c:pt idx="4">
                  <c:v>2.5564589935902438E-2</c:v>
                </c:pt>
                <c:pt idx="5">
                  <c:v>2.8400606402436288E-2</c:v>
                </c:pt>
                <c:pt idx="6">
                  <c:v>3.0254558298587857E-2</c:v>
                </c:pt>
                <c:pt idx="7">
                  <c:v>3.1800689650698225E-2</c:v>
                </c:pt>
                <c:pt idx="8">
                  <c:v>3.3117883004501997E-2</c:v>
                </c:pt>
                <c:pt idx="9">
                  <c:v>3.4237680308054338E-2</c:v>
                </c:pt>
                <c:pt idx="10">
                  <c:v>3.5199651789915076E-2</c:v>
                </c:pt>
                <c:pt idx="11">
                  <c:v>3.602548135461503E-2</c:v>
                </c:pt>
                <c:pt idx="12">
                  <c:v>3.674437428789587E-2</c:v>
                </c:pt>
                <c:pt idx="13">
                  <c:v>3.7379770412683817E-2</c:v>
                </c:pt>
                <c:pt idx="14">
                  <c:v>3.7948334035835564E-2</c:v>
                </c:pt>
                <c:pt idx="15">
                  <c:v>3.8463127750373499E-2</c:v>
                </c:pt>
                <c:pt idx="16">
                  <c:v>3.8934024689337154E-2</c:v>
                </c:pt>
                <c:pt idx="17">
                  <c:v>3.9368924548294097E-2</c:v>
                </c:pt>
                <c:pt idx="18">
                  <c:v>3.9773682712646141E-2</c:v>
                </c:pt>
                <c:pt idx="19">
                  <c:v>4.0153516366993589E-2</c:v>
                </c:pt>
                <c:pt idx="20">
                  <c:v>4.0512569882086825E-2</c:v>
                </c:pt>
                <c:pt idx="21">
                  <c:v>4.0854470220929272E-2</c:v>
                </c:pt>
                <c:pt idx="22">
                  <c:v>4.1181911452523423E-2</c:v>
                </c:pt>
                <c:pt idx="23">
                  <c:v>4.1497604466656464E-2</c:v>
                </c:pt>
                <c:pt idx="24">
                  <c:v>4.1803802426304514E-2</c:v>
                </c:pt>
                <c:pt idx="25">
                  <c:v>4.2102631122533957E-2</c:v>
                </c:pt>
                <c:pt idx="26">
                  <c:v>4.2395642654052303E-2</c:v>
                </c:pt>
                <c:pt idx="27">
                  <c:v>4.268462818361355E-2</c:v>
                </c:pt>
                <c:pt idx="28">
                  <c:v>4.2971103094461491E-2</c:v>
                </c:pt>
                <c:pt idx="29">
                  <c:v>4.3256606999128734E-2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Qtr'!$C$6:$C$35</c:f>
              <c:numCache>
                <c:formatCode>0.00%</c:formatCode>
                <c:ptCount val="30"/>
                <c:pt idx="0">
                  <c:v>7.7217485960000007E-3</c:v>
                </c:pt>
                <c:pt idx="1">
                  <c:v>1.2263765988000001E-2</c:v>
                </c:pt>
                <c:pt idx="2">
                  <c:v>1.7262863632000001E-2</c:v>
                </c:pt>
                <c:pt idx="3">
                  <c:v>2.1161105478E-2</c:v>
                </c:pt>
                <c:pt idx="4">
                  <c:v>2.4033935709999999E-2</c:v>
                </c:pt>
                <c:pt idx="5">
                  <c:v>2.6410744467000001E-2</c:v>
                </c:pt>
                <c:pt idx="6">
                  <c:v>2.7852518328666663E-2</c:v>
                </c:pt>
                <c:pt idx="7">
                  <c:v>2.8990838957333336E-2</c:v>
                </c:pt>
                <c:pt idx="8">
                  <c:v>2.9926448115999996E-2</c:v>
                </c:pt>
                <c:pt idx="9">
                  <c:v>3.0705771746411765E-2</c:v>
                </c:pt>
                <c:pt idx="10">
                  <c:v>3.138052523882353E-2</c:v>
                </c:pt>
                <c:pt idx="11">
                  <c:v>3.1977172833235298E-2</c:v>
                </c:pt>
                <c:pt idx="12">
                  <c:v>3.2515192816647054E-2</c:v>
                </c:pt>
                <c:pt idx="13">
                  <c:v>3.3008792291058825E-2</c:v>
                </c:pt>
                <c:pt idx="14">
                  <c:v>3.3468162221470588E-2</c:v>
                </c:pt>
                <c:pt idx="15">
                  <c:v>3.3901377782882353E-2</c:v>
                </c:pt>
                <c:pt idx="16">
                  <c:v>3.4314613199294117E-2</c:v>
                </c:pt>
                <c:pt idx="17">
                  <c:v>3.4712861770705886E-2</c:v>
                </c:pt>
                <c:pt idx="18">
                  <c:v>3.5099920142117651E-2</c:v>
                </c:pt>
                <c:pt idx="19">
                  <c:v>3.5479182904529415E-2</c:v>
                </c:pt>
                <c:pt idx="20">
                  <c:v>3.5853453224941177E-2</c:v>
                </c:pt>
                <c:pt idx="21">
                  <c:v>3.6225195300352939E-2</c:v>
                </c:pt>
                <c:pt idx="22">
                  <c:v>3.6596310047764702E-2</c:v>
                </c:pt>
                <c:pt idx="23">
                  <c:v>3.6968767487176472E-2</c:v>
                </c:pt>
                <c:pt idx="24">
                  <c:v>3.7344250900588238E-2</c:v>
                </c:pt>
                <c:pt idx="25">
                  <c:v>3.7724378663999997E-2</c:v>
                </c:pt>
                <c:pt idx="26">
                  <c:v>3.8110417354411764E-2</c:v>
                </c:pt>
                <c:pt idx="27">
                  <c:v>3.8503817096823531E-2</c:v>
                </c:pt>
                <c:pt idx="28">
                  <c:v>3.8905900484235298E-2</c:v>
                </c:pt>
                <c:pt idx="29">
                  <c:v>3.9318015379647062E-2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Qtr'!$D$6:$D$35</c:f>
              <c:numCache>
                <c:formatCode>0.00%</c:formatCode>
                <c:ptCount val="30"/>
                <c:pt idx="0">
                  <c:v>7.4897293340000001E-3</c:v>
                </c:pt>
                <c:pt idx="1">
                  <c:v>1.0914818311E-2</c:v>
                </c:pt>
                <c:pt idx="2">
                  <c:v>1.4955178064999998E-2</c:v>
                </c:pt>
                <c:pt idx="3">
                  <c:v>1.8555939569999999E-2</c:v>
                </c:pt>
                <c:pt idx="4">
                  <c:v>2.1327364005000002E-2</c:v>
                </c:pt>
                <c:pt idx="5">
                  <c:v>2.3612497149000003E-2</c:v>
                </c:pt>
                <c:pt idx="6">
                  <c:v>2.5102764207333334E-2</c:v>
                </c:pt>
                <c:pt idx="7">
                  <c:v>2.6349865051666668E-2</c:v>
                </c:pt>
                <c:pt idx="8">
                  <c:v>2.7424967211E-2</c:v>
                </c:pt>
                <c:pt idx="9">
                  <c:v>2.8345238865999999E-2</c:v>
                </c:pt>
                <c:pt idx="10">
                  <c:v>2.9160969848999997E-2</c:v>
                </c:pt>
                <c:pt idx="11">
                  <c:v>2.9890670624999997E-2</c:v>
                </c:pt>
                <c:pt idx="12">
                  <c:v>3.0552178499999999E-2</c:v>
                </c:pt>
                <c:pt idx="13">
                  <c:v>3.1158567440999999E-2</c:v>
                </c:pt>
                <c:pt idx="14">
                  <c:v>3.1719652516999999E-2</c:v>
                </c:pt>
                <c:pt idx="15">
                  <c:v>3.2242537106000002E-2</c:v>
                </c:pt>
                <c:pt idx="16">
                  <c:v>3.2732641866000001E-2</c:v>
                </c:pt>
                <c:pt idx="17">
                  <c:v>3.3193739559999998E-2</c:v>
                </c:pt>
                <c:pt idx="18">
                  <c:v>3.3628998734000007E-2</c:v>
                </c:pt>
                <c:pt idx="19">
                  <c:v>3.4040744242000001E-2</c:v>
                </c:pt>
                <c:pt idx="20">
                  <c:v>3.4430835121000002E-2</c:v>
                </c:pt>
                <c:pt idx="21">
                  <c:v>3.4800373401999998E-2</c:v>
                </c:pt>
                <c:pt idx="22">
                  <c:v>3.5150453602000004E-2</c:v>
                </c:pt>
                <c:pt idx="23">
                  <c:v>3.5481772987000004E-2</c:v>
                </c:pt>
                <c:pt idx="24">
                  <c:v>3.5794903882999995E-2</c:v>
                </c:pt>
                <c:pt idx="25">
                  <c:v>3.6089926149000001E-2</c:v>
                </c:pt>
                <c:pt idx="26">
                  <c:v>3.6367074754999999E-2</c:v>
                </c:pt>
                <c:pt idx="27">
                  <c:v>3.6626355395999996E-2</c:v>
                </c:pt>
                <c:pt idx="28">
                  <c:v>3.6867735685E-2</c:v>
                </c:pt>
                <c:pt idx="29">
                  <c:v>3.7090834816E-2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Qtr'!$E$6:$E$35</c:f>
              <c:numCache>
                <c:formatCode>0.00%</c:formatCode>
                <c:ptCount val="30"/>
                <c:pt idx="0">
                  <c:v>7.7167163850000008E-3</c:v>
                </c:pt>
                <c:pt idx="1">
                  <c:v>1.1611902273000001E-2</c:v>
                </c:pt>
                <c:pt idx="2">
                  <c:v>1.6010714951E-2</c:v>
                </c:pt>
                <c:pt idx="3">
                  <c:v>2.0250762972E-2</c:v>
                </c:pt>
                <c:pt idx="4">
                  <c:v>2.3836452745E-2</c:v>
                </c:pt>
                <c:pt idx="5">
                  <c:v>2.6752021398000002E-2</c:v>
                </c:pt>
                <c:pt idx="6">
                  <c:v>2.8594733411000002E-2</c:v>
                </c:pt>
                <c:pt idx="7">
                  <c:v>3.0012992648E-2</c:v>
                </c:pt>
                <c:pt idx="8">
                  <c:v>3.1170870302000001E-2</c:v>
                </c:pt>
                <c:pt idx="9">
                  <c:v>3.2146896121235294E-2</c:v>
                </c:pt>
                <c:pt idx="10">
                  <c:v>3.3026558381470589E-2</c:v>
                </c:pt>
                <c:pt idx="11">
                  <c:v>3.3851551600705881E-2</c:v>
                </c:pt>
                <c:pt idx="12">
                  <c:v>3.4635968019941177E-2</c:v>
                </c:pt>
                <c:pt idx="13">
                  <c:v>3.5383711066176472E-2</c:v>
                </c:pt>
                <c:pt idx="14">
                  <c:v>3.6097698327411762E-2</c:v>
                </c:pt>
                <c:pt idx="15">
                  <c:v>3.6779485789647057E-2</c:v>
                </c:pt>
                <c:pt idx="16">
                  <c:v>3.7429945932882354E-2</c:v>
                </c:pt>
                <c:pt idx="17">
                  <c:v>3.8048777572117644E-2</c:v>
                </c:pt>
                <c:pt idx="18">
                  <c:v>3.8635716473352941E-2</c:v>
                </c:pt>
                <c:pt idx="19">
                  <c:v>3.9189882369588237E-2</c:v>
                </c:pt>
                <c:pt idx="20">
                  <c:v>3.9710166704823531E-2</c:v>
                </c:pt>
                <c:pt idx="21">
                  <c:v>4.019466459805883E-2</c:v>
                </c:pt>
                <c:pt idx="22">
                  <c:v>4.0641710915294123E-2</c:v>
                </c:pt>
                <c:pt idx="23">
                  <c:v>4.104921443652941E-2</c:v>
                </c:pt>
                <c:pt idx="24">
                  <c:v>4.1414993689764708E-2</c:v>
                </c:pt>
                <c:pt idx="25">
                  <c:v>4.1736225018999998E-2</c:v>
                </c:pt>
                <c:pt idx="26">
                  <c:v>4.2010364038235291E-2</c:v>
                </c:pt>
                <c:pt idx="27">
                  <c:v>4.2234554524470586E-2</c:v>
                </c:pt>
                <c:pt idx="28">
                  <c:v>4.2405919610705882E-2</c:v>
                </c:pt>
                <c:pt idx="29">
                  <c:v>4.2521114554941175E-2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Qtr'!$F$6:$F$35</c:f>
              <c:numCache>
                <c:formatCode>0.00%</c:formatCode>
                <c:ptCount val="30"/>
                <c:pt idx="0">
                  <c:v>8.133742825E-3</c:v>
                </c:pt>
                <c:pt idx="1">
                  <c:v>1.1624844706999999E-2</c:v>
                </c:pt>
                <c:pt idx="2">
                  <c:v>1.5203197198999999E-2</c:v>
                </c:pt>
                <c:pt idx="3">
                  <c:v>1.8423921591000002E-2</c:v>
                </c:pt>
                <c:pt idx="4">
                  <c:v>2.1250192548999999E-2</c:v>
                </c:pt>
                <c:pt idx="5">
                  <c:v>2.3940142152E-2</c:v>
                </c:pt>
                <c:pt idx="6">
                  <c:v>2.5709709989333335E-2</c:v>
                </c:pt>
                <c:pt idx="7">
                  <c:v>2.7096706039666667E-2</c:v>
                </c:pt>
                <c:pt idx="8">
                  <c:v>2.8246064565999998E-2</c:v>
                </c:pt>
                <c:pt idx="9">
                  <c:v>2.9217527116588232E-2</c:v>
                </c:pt>
                <c:pt idx="10">
                  <c:v>3.0090533743176471E-2</c:v>
                </c:pt>
                <c:pt idx="11">
                  <c:v>3.0902817229764706E-2</c:v>
                </c:pt>
                <c:pt idx="12">
                  <c:v>3.1679009794352939E-2</c:v>
                </c:pt>
                <c:pt idx="13">
                  <c:v>3.2421812798941171E-2</c:v>
                </c:pt>
                <c:pt idx="14">
                  <c:v>3.313587705452941E-2</c:v>
                </c:pt>
                <c:pt idx="15">
                  <c:v>3.3822778230117645E-2</c:v>
                </c:pt>
                <c:pt idx="16">
                  <c:v>3.4485030814705886E-2</c:v>
                </c:pt>
                <c:pt idx="17">
                  <c:v>3.5120135053294116E-2</c:v>
                </c:pt>
                <c:pt idx="18">
                  <c:v>3.5729511448882353E-2</c:v>
                </c:pt>
                <c:pt idx="19">
                  <c:v>3.6312652892470584E-2</c:v>
                </c:pt>
                <c:pt idx="20">
                  <c:v>3.6874486434058822E-2</c:v>
                </c:pt>
                <c:pt idx="21">
                  <c:v>3.7402557506647061E-2</c:v>
                </c:pt>
                <c:pt idx="22">
                  <c:v>3.7901400981235296E-2</c:v>
                </c:pt>
                <c:pt idx="23">
                  <c:v>3.8369603645823529E-2</c:v>
                </c:pt>
                <c:pt idx="24">
                  <c:v>3.8806205112411764E-2</c:v>
                </c:pt>
                <c:pt idx="25">
                  <c:v>3.9207693326999998E-2</c:v>
                </c:pt>
                <c:pt idx="26">
                  <c:v>3.9573026736588232E-2</c:v>
                </c:pt>
                <c:pt idx="27">
                  <c:v>3.9899899718176472E-2</c:v>
                </c:pt>
                <c:pt idx="28">
                  <c:v>4.0186483725764707E-2</c:v>
                </c:pt>
                <c:pt idx="29">
                  <c:v>4.0429410911352943E-2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Qtr'!$G$6:$G$35</c:f>
              <c:numCache>
                <c:formatCode>0.00%</c:formatCode>
                <c:ptCount val="30"/>
                <c:pt idx="0">
                  <c:v>1.1882738415999999E-2</c:v>
                </c:pt>
                <c:pt idx="1">
                  <c:v>1.5739019114999999E-2</c:v>
                </c:pt>
                <c:pt idx="2">
                  <c:v>1.9022963801999998E-2</c:v>
                </c:pt>
                <c:pt idx="3">
                  <c:v>2.2425028088000003E-2</c:v>
                </c:pt>
                <c:pt idx="4">
                  <c:v>2.5038832492E-2</c:v>
                </c:pt>
                <c:pt idx="5">
                  <c:v>2.7261866819000002E-2</c:v>
                </c:pt>
                <c:pt idx="6">
                  <c:v>2.8648476772333335E-2</c:v>
                </c:pt>
                <c:pt idx="7">
                  <c:v>2.9760189549666669E-2</c:v>
                </c:pt>
                <c:pt idx="8">
                  <c:v>3.0699921115999996E-2</c:v>
                </c:pt>
                <c:pt idx="9">
                  <c:v>3.1501149090470588E-2</c:v>
                </c:pt>
                <c:pt idx="10">
                  <c:v>3.2228709235941178E-2</c:v>
                </c:pt>
                <c:pt idx="11">
                  <c:v>3.2909482987411767E-2</c:v>
                </c:pt>
                <c:pt idx="12">
                  <c:v>3.3559485649882356E-2</c:v>
                </c:pt>
                <c:pt idx="13">
                  <c:v>3.4181750191352944E-2</c:v>
                </c:pt>
                <c:pt idx="14">
                  <c:v>3.4781422207823529E-2</c:v>
                </c:pt>
                <c:pt idx="15">
                  <c:v>3.5361109517294119E-2</c:v>
                </c:pt>
                <c:pt idx="16">
                  <c:v>3.5923794676764709E-2</c:v>
                </c:pt>
                <c:pt idx="17">
                  <c:v>3.64683716312353E-2</c:v>
                </c:pt>
                <c:pt idx="18">
                  <c:v>3.6996873538705885E-2</c:v>
                </c:pt>
                <c:pt idx="19">
                  <c:v>3.7509577428176469E-2</c:v>
                </c:pt>
                <c:pt idx="20">
                  <c:v>3.801178393064706E-2</c:v>
                </c:pt>
                <c:pt idx="21">
                  <c:v>3.8493210423117645E-2</c:v>
                </c:pt>
                <c:pt idx="22">
                  <c:v>3.8958792486588234E-2</c:v>
                </c:pt>
                <c:pt idx="23">
                  <c:v>3.9408004534058821E-2</c:v>
                </c:pt>
                <c:pt idx="24">
                  <c:v>3.984110180652941E-2</c:v>
                </c:pt>
                <c:pt idx="25">
                  <c:v>4.0255737555000004E-2</c:v>
                </c:pt>
                <c:pt idx="26">
                  <c:v>4.0651852441470591E-2</c:v>
                </c:pt>
                <c:pt idx="27">
                  <c:v>4.1028587456941178E-2</c:v>
                </c:pt>
                <c:pt idx="28">
                  <c:v>4.1385352331411759E-2</c:v>
                </c:pt>
                <c:pt idx="29">
                  <c:v>4.1719872019882351E-2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35136"/>
        <c:axId val="116547584"/>
      </c:lineChart>
      <c:catAx>
        <c:axId val="11663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547584"/>
        <c:crosses val="autoZero"/>
        <c:auto val="1"/>
        <c:lblAlgn val="ctr"/>
        <c:lblOffset val="100"/>
        <c:noMultiLvlLbl val="0"/>
      </c:catAx>
      <c:valAx>
        <c:axId val="116547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63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2: Long Term Bond Yields - 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Qtr'!$B$40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Qtr'!$B$41:$B$70</c:f>
              <c:numCache>
                <c:formatCode>0.00%</c:formatCode>
                <c:ptCount val="30"/>
                <c:pt idx="0">
                  <c:v>7.3858905200389494E-3</c:v>
                </c:pt>
                <c:pt idx="1">
                  <c:v>1.3202447209527218E-2</c:v>
                </c:pt>
                <c:pt idx="2">
                  <c:v>1.9156506390496382E-2</c:v>
                </c:pt>
                <c:pt idx="3">
                  <c:v>2.4129102476780351E-2</c:v>
                </c:pt>
                <c:pt idx="4">
                  <c:v>2.7890152836955416E-2</c:v>
                </c:pt>
                <c:pt idx="5">
                  <c:v>3.0936889605041682E-2</c:v>
                </c:pt>
                <c:pt idx="6">
                  <c:v>3.2992126606364761E-2</c:v>
                </c:pt>
                <c:pt idx="7">
                  <c:v>3.4739543063646648E-2</c:v>
                </c:pt>
                <c:pt idx="8">
                  <c:v>3.6258021522621933E-2</c:v>
                </c:pt>
                <c:pt idx="9">
                  <c:v>3.7381211633722544E-2</c:v>
                </c:pt>
                <c:pt idx="10">
                  <c:v>3.8346575923131551E-2</c:v>
                </c:pt>
                <c:pt idx="11">
                  <c:v>3.917579829537976E-2</c:v>
                </c:pt>
                <c:pt idx="12">
                  <c:v>3.989808403620887E-2</c:v>
                </c:pt>
                <c:pt idx="13">
                  <c:v>4.0536872968545079E-2</c:v>
                </c:pt>
                <c:pt idx="14">
                  <c:v>4.1108829399245088E-2</c:v>
                </c:pt>
                <c:pt idx="15">
                  <c:v>4.1627015921331292E-2</c:v>
                </c:pt>
                <c:pt idx="16">
                  <c:v>4.210130566784321E-2</c:v>
                </c:pt>
                <c:pt idx="17">
                  <c:v>4.2539598334348422E-2</c:v>
                </c:pt>
                <c:pt idx="18">
                  <c:v>4.2947749306248728E-2</c:v>
                </c:pt>
                <c:pt idx="19">
                  <c:v>4.3330975768144445E-2</c:v>
                </c:pt>
                <c:pt idx="20">
                  <c:v>4.3693422090785944E-2</c:v>
                </c:pt>
                <c:pt idx="21">
                  <c:v>4.4038715237176652E-2</c:v>
                </c:pt>
                <c:pt idx="22">
                  <c:v>4.4369549276319066E-2</c:v>
                </c:pt>
                <c:pt idx="23">
                  <c:v>4.4688635098000376E-2</c:v>
                </c:pt>
                <c:pt idx="24">
                  <c:v>4.4998225865196695E-2</c:v>
                </c:pt>
                <c:pt idx="25">
                  <c:v>4.5300447368974393E-2</c:v>
                </c:pt>
                <c:pt idx="26">
                  <c:v>4.5596851708041009E-2</c:v>
                </c:pt>
                <c:pt idx="27">
                  <c:v>4.5889230045150525E-2</c:v>
                </c:pt>
                <c:pt idx="28">
                  <c:v>4.6179097763546728E-2</c:v>
                </c:pt>
                <c:pt idx="29">
                  <c:v>4.6467994475762234E-2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Qtr'!$C$40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Qtr'!$C$41:$C$70</c:f>
              <c:numCache>
                <c:formatCode>0.00%</c:formatCode>
                <c:ptCount val="30"/>
                <c:pt idx="0">
                  <c:v>9.1892485959999999E-3</c:v>
                </c:pt>
                <c:pt idx="1">
                  <c:v>1.3950765988E-2</c:v>
                </c:pt>
                <c:pt idx="2">
                  <c:v>1.9169363632000003E-2</c:v>
                </c:pt>
                <c:pt idx="3">
                  <c:v>2.3287105477999996E-2</c:v>
                </c:pt>
                <c:pt idx="4">
                  <c:v>2.6379435709999999E-2</c:v>
                </c:pt>
                <c:pt idx="5">
                  <c:v>2.8975744466999999E-2</c:v>
                </c:pt>
                <c:pt idx="6">
                  <c:v>3.0605518328666665E-2</c:v>
                </c:pt>
                <c:pt idx="7">
                  <c:v>3.1931838957333335E-2</c:v>
                </c:pt>
                <c:pt idx="8">
                  <c:v>3.3055448116000002E-2</c:v>
                </c:pt>
                <c:pt idx="9">
                  <c:v>3.3823948217000001E-2</c:v>
                </c:pt>
                <c:pt idx="10">
                  <c:v>3.4487878180000001E-2</c:v>
                </c:pt>
                <c:pt idx="11">
                  <c:v>3.5073702245000005E-2</c:v>
                </c:pt>
                <c:pt idx="12">
                  <c:v>3.5600898699000003E-2</c:v>
                </c:pt>
                <c:pt idx="13">
                  <c:v>3.6083674644000002E-2</c:v>
                </c:pt>
                <c:pt idx="14">
                  <c:v>3.6532221045E-2</c:v>
                </c:pt>
                <c:pt idx="15">
                  <c:v>3.6954613077000001E-2</c:v>
                </c:pt>
                <c:pt idx="16">
                  <c:v>3.7357024964E-2</c:v>
                </c:pt>
                <c:pt idx="17">
                  <c:v>3.7744450006000005E-2</c:v>
                </c:pt>
                <c:pt idx="18">
                  <c:v>3.8120684848000005E-2</c:v>
                </c:pt>
                <c:pt idx="19">
                  <c:v>3.8489124080999998E-2</c:v>
                </c:pt>
                <c:pt idx="20">
                  <c:v>3.8852570871999996E-2</c:v>
                </c:pt>
                <c:pt idx="21">
                  <c:v>3.9213489418E-2</c:v>
                </c:pt>
                <c:pt idx="22">
                  <c:v>3.9573780635999999E-2</c:v>
                </c:pt>
                <c:pt idx="23">
                  <c:v>3.9935414545999998E-2</c:v>
                </c:pt>
                <c:pt idx="24">
                  <c:v>4.0300074429999999E-2</c:v>
                </c:pt>
                <c:pt idx="25">
                  <c:v>4.0669378664E-2</c:v>
                </c:pt>
                <c:pt idx="26">
                  <c:v>4.1044593825000003E-2</c:v>
                </c:pt>
                <c:pt idx="27">
                  <c:v>4.1427170038000005E-2</c:v>
                </c:pt>
                <c:pt idx="28">
                  <c:v>4.1818429896000001E-2</c:v>
                </c:pt>
                <c:pt idx="29">
                  <c:v>4.2219721262E-2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Qtr'!$D$40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Qtr'!$D$41:$D$70</c:f>
              <c:numCache>
                <c:formatCode>0.00%</c:formatCode>
                <c:ptCount val="30"/>
                <c:pt idx="0">
                  <c:v>8.8472293340000011E-3</c:v>
                </c:pt>
                <c:pt idx="1">
                  <c:v>1.2617818310999999E-2</c:v>
                </c:pt>
                <c:pt idx="2">
                  <c:v>1.7003678065E-2</c:v>
                </c:pt>
                <c:pt idx="3">
                  <c:v>2.0949939569999999E-2</c:v>
                </c:pt>
                <c:pt idx="4">
                  <c:v>2.3825364005000002E-2</c:v>
                </c:pt>
                <c:pt idx="5">
                  <c:v>2.6214497149000003E-2</c:v>
                </c:pt>
                <c:pt idx="6">
                  <c:v>2.7888764207333334E-2</c:v>
                </c:pt>
                <c:pt idx="7">
                  <c:v>2.9319865051666665E-2</c:v>
                </c:pt>
                <c:pt idx="8">
                  <c:v>3.0578967211000001E-2</c:v>
                </c:pt>
                <c:pt idx="9">
                  <c:v>3.1486772199333331E-2</c:v>
                </c:pt>
                <c:pt idx="10">
                  <c:v>3.229003651566667E-2</c:v>
                </c:pt>
                <c:pt idx="11">
                  <c:v>3.3007270625000001E-2</c:v>
                </c:pt>
                <c:pt idx="12">
                  <c:v>3.3656311833333334E-2</c:v>
                </c:pt>
                <c:pt idx="13">
                  <c:v>3.4250234107666665E-2</c:v>
                </c:pt>
                <c:pt idx="14">
                  <c:v>3.4798852516999997E-2</c:v>
                </c:pt>
                <c:pt idx="15">
                  <c:v>3.5309270439333337E-2</c:v>
                </c:pt>
                <c:pt idx="16">
                  <c:v>3.5786908532666667E-2</c:v>
                </c:pt>
                <c:pt idx="17">
                  <c:v>3.6235539560000002E-2</c:v>
                </c:pt>
                <c:pt idx="18">
                  <c:v>3.6658332067333335E-2</c:v>
                </c:pt>
                <c:pt idx="19">
                  <c:v>3.7057610908666667E-2</c:v>
                </c:pt>
                <c:pt idx="20">
                  <c:v>3.7435235120999999E-2</c:v>
                </c:pt>
                <c:pt idx="21">
                  <c:v>3.7792306735333334E-2</c:v>
                </c:pt>
                <c:pt idx="22">
                  <c:v>3.812992026866667E-2</c:v>
                </c:pt>
                <c:pt idx="23">
                  <c:v>3.8448772987000002E-2</c:v>
                </c:pt>
                <c:pt idx="24">
                  <c:v>3.8749437216333331E-2</c:v>
                </c:pt>
                <c:pt idx="25">
                  <c:v>3.9031992815666668E-2</c:v>
                </c:pt>
                <c:pt idx="26">
                  <c:v>3.9296674754999997E-2</c:v>
                </c:pt>
                <c:pt idx="27">
                  <c:v>3.9543488729333331E-2</c:v>
                </c:pt>
                <c:pt idx="28">
                  <c:v>3.9772402351666666E-2</c:v>
                </c:pt>
                <c:pt idx="29">
                  <c:v>3.9983034816000004E-2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Qtr'!$E$40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Qtr'!$E$41:$E$70</c:f>
              <c:numCache>
                <c:formatCode>0.00%</c:formatCode>
                <c:ptCount val="30"/>
                <c:pt idx="0">
                  <c:v>9.0527163850000012E-3</c:v>
                </c:pt>
                <c:pt idx="1">
                  <c:v>1.3311902273000002E-2</c:v>
                </c:pt>
                <c:pt idx="2">
                  <c:v>1.8074714951E-2</c:v>
                </c:pt>
                <c:pt idx="3">
                  <c:v>2.2678762971999999E-2</c:v>
                </c:pt>
                <c:pt idx="4">
                  <c:v>2.6347952745E-2</c:v>
                </c:pt>
                <c:pt idx="5">
                  <c:v>2.9347021397999998E-2</c:v>
                </c:pt>
                <c:pt idx="6">
                  <c:v>3.1383066744333332E-2</c:v>
                </c:pt>
                <c:pt idx="7">
                  <c:v>3.2994659314666663E-2</c:v>
                </c:pt>
                <c:pt idx="8">
                  <c:v>3.4345870302000002E-2</c:v>
                </c:pt>
                <c:pt idx="9">
                  <c:v>3.5305958866333337E-2</c:v>
                </c:pt>
                <c:pt idx="10">
                  <c:v>3.616968387166667E-2</c:v>
                </c:pt>
                <c:pt idx="11">
                  <c:v>3.6978739836000002E-2</c:v>
                </c:pt>
                <c:pt idx="12">
                  <c:v>3.7747219000333336E-2</c:v>
                </c:pt>
                <c:pt idx="13">
                  <c:v>3.8479024791666663E-2</c:v>
                </c:pt>
                <c:pt idx="14">
                  <c:v>3.9177074797999999E-2</c:v>
                </c:pt>
                <c:pt idx="15">
                  <c:v>3.9842925005333332E-2</c:v>
                </c:pt>
                <c:pt idx="16">
                  <c:v>4.0477447893666668E-2</c:v>
                </c:pt>
                <c:pt idx="17">
                  <c:v>4.1080342277999997E-2</c:v>
                </c:pt>
                <c:pt idx="18">
                  <c:v>4.1651343924333332E-2</c:v>
                </c:pt>
                <c:pt idx="19">
                  <c:v>4.2189572565666668E-2</c:v>
                </c:pt>
                <c:pt idx="20">
                  <c:v>4.2693919646E-2</c:v>
                </c:pt>
                <c:pt idx="21">
                  <c:v>4.3162480284333338E-2</c:v>
                </c:pt>
                <c:pt idx="22">
                  <c:v>4.359358934666667E-2</c:v>
                </c:pt>
                <c:pt idx="23">
                  <c:v>4.3985155613000003E-2</c:v>
                </c:pt>
                <c:pt idx="24">
                  <c:v>4.4334997611333332E-2</c:v>
                </c:pt>
                <c:pt idx="25">
                  <c:v>4.4640291685666668E-2</c:v>
                </c:pt>
                <c:pt idx="26">
                  <c:v>4.489849345E-2</c:v>
                </c:pt>
                <c:pt idx="27">
                  <c:v>4.5106746681333333E-2</c:v>
                </c:pt>
                <c:pt idx="28">
                  <c:v>4.5262174512666668E-2</c:v>
                </c:pt>
                <c:pt idx="29">
                  <c:v>4.5361432202E-2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Qtr'!$F$40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Qtr'!$F$41:$F$70</c:f>
              <c:numCache>
                <c:formatCode>0.00%</c:formatCode>
                <c:ptCount val="30"/>
                <c:pt idx="0">
                  <c:v>9.4692428249999998E-3</c:v>
                </c:pt>
                <c:pt idx="1">
                  <c:v>1.3332844707E-2</c:v>
                </c:pt>
                <c:pt idx="2">
                  <c:v>1.7283697198999998E-2</c:v>
                </c:pt>
                <c:pt idx="3">
                  <c:v>2.0876921590999999E-2</c:v>
                </c:pt>
                <c:pt idx="4">
                  <c:v>2.3783192549E-2</c:v>
                </c:pt>
                <c:pt idx="5">
                  <c:v>2.6553142151999998E-2</c:v>
                </c:pt>
                <c:pt idx="6">
                  <c:v>2.8521376655999998E-2</c:v>
                </c:pt>
                <c:pt idx="7">
                  <c:v>3.0107039373000001E-2</c:v>
                </c:pt>
                <c:pt idx="8">
                  <c:v>3.1455064566000002E-2</c:v>
                </c:pt>
                <c:pt idx="9">
                  <c:v>3.2406683979333335E-2</c:v>
                </c:pt>
                <c:pt idx="10">
                  <c:v>3.325984746866667E-2</c:v>
                </c:pt>
                <c:pt idx="11">
                  <c:v>3.4052287818000002E-2</c:v>
                </c:pt>
                <c:pt idx="12">
                  <c:v>3.4808637245333333E-2</c:v>
                </c:pt>
                <c:pt idx="13">
                  <c:v>3.5531597112666666E-2</c:v>
                </c:pt>
                <c:pt idx="14">
                  <c:v>3.6225818230999997E-2</c:v>
                </c:pt>
                <c:pt idx="15">
                  <c:v>3.6892876269333338E-2</c:v>
                </c:pt>
                <c:pt idx="16">
                  <c:v>3.7535285716666672E-2</c:v>
                </c:pt>
                <c:pt idx="17">
                  <c:v>3.8150546818000002E-2</c:v>
                </c:pt>
                <c:pt idx="18">
                  <c:v>3.8740080076333332E-2</c:v>
                </c:pt>
                <c:pt idx="19">
                  <c:v>3.9303378382666662E-2</c:v>
                </c:pt>
                <c:pt idx="20">
                  <c:v>3.9845368786999999E-2</c:v>
                </c:pt>
                <c:pt idx="21">
                  <c:v>4.0353596722333337E-2</c:v>
                </c:pt>
                <c:pt idx="22">
                  <c:v>4.0832597059666666E-2</c:v>
                </c:pt>
                <c:pt idx="23">
                  <c:v>4.1280956586999998E-2</c:v>
                </c:pt>
                <c:pt idx="24">
                  <c:v>4.1697714916333332E-2</c:v>
                </c:pt>
                <c:pt idx="25">
                  <c:v>4.2079359993666667E-2</c:v>
                </c:pt>
                <c:pt idx="26">
                  <c:v>4.2424850266E-2</c:v>
                </c:pt>
                <c:pt idx="27">
                  <c:v>4.2731880110333333E-2</c:v>
                </c:pt>
                <c:pt idx="28">
                  <c:v>4.299862098066666E-2</c:v>
                </c:pt>
                <c:pt idx="29">
                  <c:v>4.3221705028999996E-2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Qtr'!$G$40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Qtr'!$G$41:$G$70</c:f>
              <c:numCache>
                <c:formatCode>0.00%</c:formatCode>
                <c:ptCount val="30"/>
                <c:pt idx="0">
                  <c:v>1.3227738416000001E-2</c:v>
                </c:pt>
                <c:pt idx="1">
                  <c:v>1.7462019115000001E-2</c:v>
                </c:pt>
                <c:pt idx="2">
                  <c:v>2.1123963802E-2</c:v>
                </c:pt>
                <c:pt idx="3">
                  <c:v>2.4904028088000001E-2</c:v>
                </c:pt>
                <c:pt idx="4">
                  <c:v>2.7587832491999999E-2</c:v>
                </c:pt>
                <c:pt idx="5">
                  <c:v>2.9880866818999999E-2</c:v>
                </c:pt>
                <c:pt idx="6">
                  <c:v>3.1463476772333333E-2</c:v>
                </c:pt>
                <c:pt idx="7">
                  <c:v>3.2771189549666666E-2</c:v>
                </c:pt>
                <c:pt idx="8">
                  <c:v>3.3906921115999994E-2</c:v>
                </c:pt>
                <c:pt idx="9">
                  <c:v>3.4685541247333335E-2</c:v>
                </c:pt>
                <c:pt idx="10">
                  <c:v>3.5390493549666668E-2</c:v>
                </c:pt>
                <c:pt idx="11">
                  <c:v>3.6048659458000003E-2</c:v>
                </c:pt>
                <c:pt idx="12">
                  <c:v>3.6676054277333336E-2</c:v>
                </c:pt>
                <c:pt idx="13">
                  <c:v>3.7275710975666669E-2</c:v>
                </c:pt>
                <c:pt idx="14">
                  <c:v>3.7852775148999998E-2</c:v>
                </c:pt>
                <c:pt idx="15">
                  <c:v>3.8409854615333333E-2</c:v>
                </c:pt>
                <c:pt idx="16">
                  <c:v>3.8949931931666668E-2</c:v>
                </c:pt>
                <c:pt idx="17">
                  <c:v>3.9471901043000003E-2</c:v>
                </c:pt>
                <c:pt idx="18">
                  <c:v>3.9977795107333333E-2</c:v>
                </c:pt>
                <c:pt idx="19">
                  <c:v>4.0467891153666669E-2</c:v>
                </c:pt>
                <c:pt idx="20">
                  <c:v>4.0947489813000004E-2</c:v>
                </c:pt>
                <c:pt idx="21">
                  <c:v>4.1406308462333334E-2</c:v>
                </c:pt>
                <c:pt idx="22">
                  <c:v>4.1849282682666668E-2</c:v>
                </c:pt>
                <c:pt idx="23">
                  <c:v>4.2275886887E-2</c:v>
                </c:pt>
                <c:pt idx="24">
                  <c:v>4.2686376316333333E-2</c:v>
                </c:pt>
                <c:pt idx="25">
                  <c:v>4.3078404221666672E-2</c:v>
                </c:pt>
                <c:pt idx="26">
                  <c:v>4.3451911265000004E-2</c:v>
                </c:pt>
                <c:pt idx="27">
                  <c:v>4.3806038437333335E-2</c:v>
                </c:pt>
                <c:pt idx="28">
                  <c:v>4.4140195468666668E-2</c:v>
                </c:pt>
                <c:pt idx="29">
                  <c:v>4.4452107313999997E-2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77504"/>
        <c:axId val="116549888"/>
      </c:lineChart>
      <c:catAx>
        <c:axId val="11547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layout>
            <c:manualLayout>
              <c:xMode val="edge"/>
              <c:yMode val="edge"/>
              <c:x val="0.42279047395549868"/>
              <c:y val="0.9715356024351478"/>
            </c:manualLayout>
          </c:layout>
          <c:overlay val="0"/>
        </c:title>
        <c:majorTickMark val="none"/>
        <c:minorTickMark val="none"/>
        <c:tickLblPos val="nextTo"/>
        <c:crossAx val="116549888"/>
        <c:crosses val="autoZero"/>
        <c:auto val="1"/>
        <c:lblAlgn val="ctr"/>
        <c:lblOffset val="100"/>
        <c:noMultiLvlLbl val="0"/>
      </c:catAx>
      <c:valAx>
        <c:axId val="116549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477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3: Long</a:t>
            </a:r>
            <a:r>
              <a:rPr lang="en-US" baseline="0"/>
              <a:t> Term Bond Yields - 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Qtr'!$B$75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Qtr'!$B$76:$B$105</c:f>
              <c:numCache>
                <c:formatCode>0.00%</c:formatCode>
                <c:ptCount val="30"/>
                <c:pt idx="0">
                  <c:v>1.0448305747126341E-2</c:v>
                </c:pt>
                <c:pt idx="1">
                  <c:v>1.6302384362336494E-2</c:v>
                </c:pt>
                <c:pt idx="2">
                  <c:v>2.2293965469027545E-2</c:v>
                </c:pt>
                <c:pt idx="3">
                  <c:v>2.7304083481033393E-2</c:v>
                </c:pt>
                <c:pt idx="4">
                  <c:v>3.1102655766930346E-2</c:v>
                </c:pt>
                <c:pt idx="5">
                  <c:v>3.4186914460738495E-2</c:v>
                </c:pt>
                <c:pt idx="6">
                  <c:v>3.6022423287529692E-2</c:v>
                </c:pt>
                <c:pt idx="7">
                  <c:v>3.7550111570279689E-2</c:v>
                </c:pt>
                <c:pt idx="8">
                  <c:v>3.8848861854723089E-2</c:v>
                </c:pt>
                <c:pt idx="9">
                  <c:v>3.9943186961920292E-2</c:v>
                </c:pt>
                <c:pt idx="10">
                  <c:v>4.0879686247425898E-2</c:v>
                </c:pt>
                <c:pt idx="11">
                  <c:v>4.1680043615770705E-2</c:v>
                </c:pt>
                <c:pt idx="12">
                  <c:v>4.2373464352696399E-2</c:v>
                </c:pt>
                <c:pt idx="13">
                  <c:v>4.2983388281129208E-2</c:v>
                </c:pt>
                <c:pt idx="14">
                  <c:v>4.3526479707925808E-2</c:v>
                </c:pt>
                <c:pt idx="15">
                  <c:v>4.4015801226108611E-2</c:v>
                </c:pt>
                <c:pt idx="16">
                  <c:v>4.446122596871712E-2</c:v>
                </c:pt>
                <c:pt idx="17">
                  <c:v>4.4870653631318924E-2</c:v>
                </c:pt>
                <c:pt idx="18">
                  <c:v>4.5249939599315822E-2</c:v>
                </c:pt>
                <c:pt idx="19">
                  <c:v>4.560430105730813E-2</c:v>
                </c:pt>
                <c:pt idx="20">
                  <c:v>4.5937882376046235E-2</c:v>
                </c:pt>
                <c:pt idx="21">
                  <c:v>4.6254310518533535E-2</c:v>
                </c:pt>
                <c:pt idx="22">
                  <c:v>4.6556279553772541E-2</c:v>
                </c:pt>
                <c:pt idx="23">
                  <c:v>4.6846500371550442E-2</c:v>
                </c:pt>
                <c:pt idx="24">
                  <c:v>4.7127226134843353E-2</c:v>
                </c:pt>
                <c:pt idx="25">
                  <c:v>4.740058263471765E-2</c:v>
                </c:pt>
                <c:pt idx="26">
                  <c:v>4.7668121969880864E-2</c:v>
                </c:pt>
                <c:pt idx="27">
                  <c:v>4.7931635303086972E-2</c:v>
                </c:pt>
                <c:pt idx="28">
                  <c:v>4.8192638017579767E-2</c:v>
                </c:pt>
                <c:pt idx="29">
                  <c:v>4.8452669725891864E-2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Qtr'!$C$75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Qtr'!$C$76:$C$105</c:f>
              <c:numCache>
                <c:formatCode>0.00%</c:formatCode>
                <c:ptCount val="30"/>
                <c:pt idx="0">
                  <c:v>1.2232248595999999E-2</c:v>
                </c:pt>
                <c:pt idx="1">
                  <c:v>1.7030765987999998E-2</c:v>
                </c:pt>
                <c:pt idx="2">
                  <c:v>2.2286363632000001E-2</c:v>
                </c:pt>
                <c:pt idx="3">
                  <c:v>2.6441105478E-2</c:v>
                </c:pt>
                <c:pt idx="4">
                  <c:v>2.9570435709999999E-2</c:v>
                </c:pt>
                <c:pt idx="5">
                  <c:v>3.2203744467000001E-2</c:v>
                </c:pt>
                <c:pt idx="6">
                  <c:v>3.3618184995333332E-2</c:v>
                </c:pt>
                <c:pt idx="7">
                  <c:v>3.4729172290666667E-2</c:v>
                </c:pt>
                <c:pt idx="8">
                  <c:v>3.5637448115999996E-2</c:v>
                </c:pt>
                <c:pt idx="9">
                  <c:v>3.6378081550333334E-2</c:v>
                </c:pt>
                <c:pt idx="10">
                  <c:v>3.7014144846666666E-2</c:v>
                </c:pt>
                <c:pt idx="11">
                  <c:v>3.7572102245000003E-2</c:v>
                </c:pt>
                <c:pt idx="12">
                  <c:v>3.8071432032333333E-2</c:v>
                </c:pt>
                <c:pt idx="13">
                  <c:v>3.8526341310666665E-2</c:v>
                </c:pt>
                <c:pt idx="14">
                  <c:v>3.8947021045000002E-2</c:v>
                </c:pt>
                <c:pt idx="15">
                  <c:v>3.9341546410333335E-2</c:v>
                </c:pt>
                <c:pt idx="16">
                  <c:v>3.9716091630666667E-2</c:v>
                </c:pt>
                <c:pt idx="17">
                  <c:v>4.0075650006000003E-2</c:v>
                </c:pt>
                <c:pt idx="18">
                  <c:v>4.0424018181333336E-2</c:v>
                </c:pt>
                <c:pt idx="19">
                  <c:v>4.0764590747666668E-2</c:v>
                </c:pt>
                <c:pt idx="20">
                  <c:v>4.1100170871999998E-2</c:v>
                </c:pt>
                <c:pt idx="21">
                  <c:v>4.1433222751333335E-2</c:v>
                </c:pt>
                <c:pt idx="22">
                  <c:v>4.1765647302666666E-2</c:v>
                </c:pt>
                <c:pt idx="23">
                  <c:v>4.2099414545999997E-2</c:v>
                </c:pt>
                <c:pt idx="24">
                  <c:v>4.2436207763333338E-2</c:v>
                </c:pt>
                <c:pt idx="25">
                  <c:v>4.2777645330666664E-2</c:v>
                </c:pt>
                <c:pt idx="26">
                  <c:v>4.3124993824999999E-2</c:v>
                </c:pt>
                <c:pt idx="27">
                  <c:v>4.3479703371333334E-2</c:v>
                </c:pt>
                <c:pt idx="28">
                  <c:v>4.3843096562666668E-2</c:v>
                </c:pt>
                <c:pt idx="29">
                  <c:v>4.4216521262E-2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Qtr'!$D$75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Qtr'!$D$76:$D$105</c:f>
              <c:numCache>
                <c:formatCode>0.00%</c:formatCode>
                <c:ptCount val="30"/>
                <c:pt idx="0">
                  <c:v>1.1999729334000002E-2</c:v>
                </c:pt>
                <c:pt idx="1">
                  <c:v>1.5715818311E-2</c:v>
                </c:pt>
                <c:pt idx="2">
                  <c:v>2.0047178064999997E-2</c:v>
                </c:pt>
                <c:pt idx="3">
                  <c:v>2.3938939570000001E-2</c:v>
                </c:pt>
                <c:pt idx="4">
                  <c:v>2.6944864004999999E-2</c:v>
                </c:pt>
                <c:pt idx="5">
                  <c:v>2.9464497149000003E-2</c:v>
                </c:pt>
                <c:pt idx="6">
                  <c:v>3.0918430874000001E-2</c:v>
                </c:pt>
                <c:pt idx="7">
                  <c:v>3.2129198385000002E-2</c:v>
                </c:pt>
                <c:pt idx="8">
                  <c:v>3.3167967211000002E-2</c:v>
                </c:pt>
                <c:pt idx="9">
                  <c:v>3.404797219933333E-2</c:v>
                </c:pt>
                <c:pt idx="10">
                  <c:v>3.4823436515666668E-2</c:v>
                </c:pt>
                <c:pt idx="11">
                  <c:v>3.5512870624999998E-2</c:v>
                </c:pt>
                <c:pt idx="12">
                  <c:v>3.6134111833333329E-2</c:v>
                </c:pt>
                <c:pt idx="13">
                  <c:v>3.6700234107666665E-2</c:v>
                </c:pt>
                <c:pt idx="14">
                  <c:v>3.7221052516999996E-2</c:v>
                </c:pt>
                <c:pt idx="15">
                  <c:v>3.7703670439333335E-2</c:v>
                </c:pt>
                <c:pt idx="16">
                  <c:v>3.8153508532666663E-2</c:v>
                </c:pt>
                <c:pt idx="17">
                  <c:v>3.8574339560000004E-2</c:v>
                </c:pt>
                <c:pt idx="18">
                  <c:v>3.8969332067333336E-2</c:v>
                </c:pt>
                <c:pt idx="19">
                  <c:v>3.9340810908666667E-2</c:v>
                </c:pt>
                <c:pt idx="20">
                  <c:v>3.9690635121000004E-2</c:v>
                </c:pt>
                <c:pt idx="21">
                  <c:v>4.001990673533333E-2</c:v>
                </c:pt>
                <c:pt idx="22">
                  <c:v>4.0329720268666672E-2</c:v>
                </c:pt>
                <c:pt idx="23">
                  <c:v>4.0620772987000002E-2</c:v>
                </c:pt>
                <c:pt idx="24">
                  <c:v>4.089363721633333E-2</c:v>
                </c:pt>
                <c:pt idx="25">
                  <c:v>4.1148392815666665E-2</c:v>
                </c:pt>
                <c:pt idx="26">
                  <c:v>4.1385274755E-2</c:v>
                </c:pt>
                <c:pt idx="27">
                  <c:v>4.1604288729333333E-2</c:v>
                </c:pt>
                <c:pt idx="28">
                  <c:v>4.1805402351666666E-2</c:v>
                </c:pt>
                <c:pt idx="29">
                  <c:v>4.1988234816000003E-2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Qtr'!$E$75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Qtr'!$E$76:$E$105</c:f>
              <c:numCache>
                <c:formatCode>0.00%</c:formatCode>
                <c:ptCount val="30"/>
                <c:pt idx="0">
                  <c:v>1.2225716385E-2</c:v>
                </c:pt>
                <c:pt idx="1">
                  <c:v>1.6417902273000003E-2</c:v>
                </c:pt>
                <c:pt idx="2">
                  <c:v>2.1113714951E-2</c:v>
                </c:pt>
                <c:pt idx="3">
                  <c:v>2.5650762972000002E-2</c:v>
                </c:pt>
                <c:pt idx="4">
                  <c:v>2.9460452744999997E-2</c:v>
                </c:pt>
                <c:pt idx="5">
                  <c:v>3.2600021398000001E-2</c:v>
                </c:pt>
                <c:pt idx="6">
                  <c:v>3.440840007766667E-2</c:v>
                </c:pt>
                <c:pt idx="7">
                  <c:v>3.5792325981333334E-2</c:v>
                </c:pt>
                <c:pt idx="8">
                  <c:v>3.6915870301999998E-2</c:v>
                </c:pt>
                <c:pt idx="9">
                  <c:v>3.7848558866333336E-2</c:v>
                </c:pt>
                <c:pt idx="10">
                  <c:v>3.8684883871666673E-2</c:v>
                </c:pt>
                <c:pt idx="11">
                  <c:v>3.9466539836E-2</c:v>
                </c:pt>
                <c:pt idx="12">
                  <c:v>4.0207619000333338E-2</c:v>
                </c:pt>
                <c:pt idx="13">
                  <c:v>4.0912024791666668E-2</c:v>
                </c:pt>
                <c:pt idx="14">
                  <c:v>4.1582674797999999E-2</c:v>
                </c:pt>
                <c:pt idx="15">
                  <c:v>4.2221125005333329E-2</c:v>
                </c:pt>
                <c:pt idx="16">
                  <c:v>4.2828247893666668E-2</c:v>
                </c:pt>
                <c:pt idx="17">
                  <c:v>4.3403742278E-2</c:v>
                </c:pt>
                <c:pt idx="18">
                  <c:v>4.3947343924333332E-2</c:v>
                </c:pt>
                <c:pt idx="19">
                  <c:v>4.445817256566667E-2</c:v>
                </c:pt>
                <c:pt idx="20">
                  <c:v>4.4935119645999999E-2</c:v>
                </c:pt>
                <c:pt idx="21">
                  <c:v>4.537628028433334E-2</c:v>
                </c:pt>
                <c:pt idx="22">
                  <c:v>4.5779989346666675E-2</c:v>
                </c:pt>
                <c:pt idx="23">
                  <c:v>4.6144155613000004E-2</c:v>
                </c:pt>
                <c:pt idx="24">
                  <c:v>4.646659761133333E-2</c:v>
                </c:pt>
                <c:pt idx="25">
                  <c:v>4.6744491685666668E-2</c:v>
                </c:pt>
                <c:pt idx="26">
                  <c:v>4.6975293449999997E-2</c:v>
                </c:pt>
                <c:pt idx="27">
                  <c:v>4.7156146681333333E-2</c:v>
                </c:pt>
                <c:pt idx="28">
                  <c:v>4.7284174512666671E-2</c:v>
                </c:pt>
                <c:pt idx="29">
                  <c:v>4.7356032201999999E-2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Qtr'!$F$75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Qtr'!$F$76:$F$105</c:f>
              <c:numCache>
                <c:formatCode>0.00%</c:formatCode>
                <c:ptCount val="30"/>
                <c:pt idx="0">
                  <c:v>1.2656742824999999E-2</c:v>
                </c:pt>
                <c:pt idx="1">
                  <c:v>1.6440844707E-2</c:v>
                </c:pt>
                <c:pt idx="2">
                  <c:v>2.0312197199000001E-2</c:v>
                </c:pt>
                <c:pt idx="3">
                  <c:v>2.3825921590999999E-2</c:v>
                </c:pt>
                <c:pt idx="4">
                  <c:v>2.6877192548999999E-2</c:v>
                </c:pt>
                <c:pt idx="5">
                  <c:v>2.9792142152E-2</c:v>
                </c:pt>
                <c:pt idx="6">
                  <c:v>3.1527709989333338E-2</c:v>
                </c:pt>
                <c:pt idx="7">
                  <c:v>3.2880706039666668E-2</c:v>
                </c:pt>
                <c:pt idx="8">
                  <c:v>3.3996064565999996E-2</c:v>
                </c:pt>
                <c:pt idx="9">
                  <c:v>3.4920817312666663E-2</c:v>
                </c:pt>
                <c:pt idx="10">
                  <c:v>3.5747114135333331E-2</c:v>
                </c:pt>
                <c:pt idx="11">
                  <c:v>3.6512687818000003E-2</c:v>
                </c:pt>
                <c:pt idx="12">
                  <c:v>3.7242170578666661E-2</c:v>
                </c:pt>
                <c:pt idx="13">
                  <c:v>3.7938263779333334E-2</c:v>
                </c:pt>
                <c:pt idx="14">
                  <c:v>3.8605618230999998E-2</c:v>
                </c:pt>
                <c:pt idx="15">
                  <c:v>3.9245809602666666E-2</c:v>
                </c:pt>
                <c:pt idx="16">
                  <c:v>3.9861352383333333E-2</c:v>
                </c:pt>
                <c:pt idx="17">
                  <c:v>4.0449746817999996E-2</c:v>
                </c:pt>
                <c:pt idx="18">
                  <c:v>4.1012413409666666E-2</c:v>
                </c:pt>
                <c:pt idx="19">
                  <c:v>4.154884504933333E-2</c:v>
                </c:pt>
                <c:pt idx="20">
                  <c:v>4.2063968787E-2</c:v>
                </c:pt>
                <c:pt idx="21">
                  <c:v>4.2545330055666665E-2</c:v>
                </c:pt>
                <c:pt idx="22">
                  <c:v>4.2997463726333333E-2</c:v>
                </c:pt>
                <c:pt idx="23">
                  <c:v>4.3418956586999999E-2</c:v>
                </c:pt>
                <c:pt idx="24">
                  <c:v>4.3808848249666667E-2</c:v>
                </c:pt>
                <c:pt idx="25">
                  <c:v>4.4163626660333327E-2</c:v>
                </c:pt>
                <c:pt idx="26">
                  <c:v>4.4482250266000001E-2</c:v>
                </c:pt>
                <c:pt idx="27">
                  <c:v>4.4762413443666667E-2</c:v>
                </c:pt>
                <c:pt idx="28">
                  <c:v>4.5002287647333328E-2</c:v>
                </c:pt>
                <c:pt idx="29">
                  <c:v>4.5198505028999997E-2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Qtr'!$G$75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Qtr'!$G$76:$G$105</c:f>
              <c:numCache>
                <c:formatCode>0.00%</c:formatCode>
                <c:ptCount val="30"/>
                <c:pt idx="0">
                  <c:v>1.6430238416000002E-2</c:v>
                </c:pt>
                <c:pt idx="1">
                  <c:v>2.0574019115000002E-2</c:v>
                </c:pt>
                <c:pt idx="2">
                  <c:v>2.4145463802E-2</c:v>
                </c:pt>
                <c:pt idx="3">
                  <c:v>2.7835028088000001E-2</c:v>
                </c:pt>
                <c:pt idx="4">
                  <c:v>3.0666832491999998E-2</c:v>
                </c:pt>
                <c:pt idx="5">
                  <c:v>3.3107866818999999E-2</c:v>
                </c:pt>
                <c:pt idx="6">
                  <c:v>3.4458143439E-2</c:v>
                </c:pt>
                <c:pt idx="7">
                  <c:v>3.5533522883000004E-2</c:v>
                </c:pt>
                <c:pt idx="8">
                  <c:v>3.6436921115999998E-2</c:v>
                </c:pt>
                <c:pt idx="9">
                  <c:v>3.7187541247333332E-2</c:v>
                </c:pt>
                <c:pt idx="10">
                  <c:v>3.7864493549666665E-2</c:v>
                </c:pt>
                <c:pt idx="11">
                  <c:v>3.8494659458E-2</c:v>
                </c:pt>
                <c:pt idx="12">
                  <c:v>3.9094054277333333E-2</c:v>
                </c:pt>
                <c:pt idx="13">
                  <c:v>3.9665710975666665E-2</c:v>
                </c:pt>
                <c:pt idx="14">
                  <c:v>4.0214775148999994E-2</c:v>
                </c:pt>
                <c:pt idx="15">
                  <c:v>4.0743854615333336E-2</c:v>
                </c:pt>
                <c:pt idx="16">
                  <c:v>4.125593193166667E-2</c:v>
                </c:pt>
                <c:pt idx="17">
                  <c:v>4.1749901042999998E-2</c:v>
                </c:pt>
                <c:pt idx="18">
                  <c:v>4.2227795107333335E-2</c:v>
                </c:pt>
                <c:pt idx="19">
                  <c:v>4.2689891153666663E-2</c:v>
                </c:pt>
                <c:pt idx="20">
                  <c:v>4.3141489812999999E-2</c:v>
                </c:pt>
                <c:pt idx="21">
                  <c:v>4.3572308462333328E-2</c:v>
                </c:pt>
                <c:pt idx="22">
                  <c:v>4.3987282682666669E-2</c:v>
                </c:pt>
                <c:pt idx="23">
                  <c:v>4.4385886887000001E-2</c:v>
                </c:pt>
                <c:pt idx="24">
                  <c:v>4.4768376316333333E-2</c:v>
                </c:pt>
                <c:pt idx="25">
                  <c:v>4.5132404221666672E-2</c:v>
                </c:pt>
                <c:pt idx="26">
                  <c:v>4.5477911265000004E-2</c:v>
                </c:pt>
                <c:pt idx="27">
                  <c:v>4.5804038437333335E-2</c:v>
                </c:pt>
                <c:pt idx="28">
                  <c:v>4.6110195468666668E-2</c:v>
                </c:pt>
                <c:pt idx="29">
                  <c:v>4.6394107313999997E-2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4736"/>
        <c:axId val="116552192"/>
      </c:lineChart>
      <c:catAx>
        <c:axId val="1164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552192"/>
        <c:crosses val="autoZero"/>
        <c:auto val="1"/>
        <c:lblAlgn val="ctr"/>
        <c:lblOffset val="100"/>
        <c:noMultiLvlLbl val="0"/>
      </c:catAx>
      <c:valAx>
        <c:axId val="116552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0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4: Long Term Bond Yields - BBB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Qtr'!$B$110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Qtr'!$B$111:$B$140</c:f>
              <c:numCache>
                <c:formatCode>0.00%</c:formatCode>
                <c:ptCount val="30"/>
                <c:pt idx="0">
                  <c:v>1.7858790927712625E-2</c:v>
                </c:pt>
                <c:pt idx="1">
                  <c:v>2.3579625472934091E-2</c:v>
                </c:pt>
                <c:pt idx="2">
                  <c:v>2.9437962509636453E-2</c:v>
                </c:pt>
                <c:pt idx="3">
                  <c:v>3.4314836451653619E-2</c:v>
                </c:pt>
                <c:pt idx="4">
                  <c:v>3.7980164667561891E-2</c:v>
                </c:pt>
                <c:pt idx="5">
                  <c:v>4.0931179291381348E-2</c:v>
                </c:pt>
                <c:pt idx="6">
                  <c:v>4.2723051458887842E-2</c:v>
                </c:pt>
                <c:pt idx="7">
                  <c:v>4.4207103082353143E-2</c:v>
                </c:pt>
                <c:pt idx="8">
                  <c:v>4.5462216707511841E-2</c:v>
                </c:pt>
                <c:pt idx="9">
                  <c:v>4.653356493987594E-2</c:v>
                </c:pt>
                <c:pt idx="10">
                  <c:v>4.7447087350548429E-2</c:v>
                </c:pt>
                <c:pt idx="11">
                  <c:v>4.8224467844060134E-2</c:v>
                </c:pt>
                <c:pt idx="12">
                  <c:v>4.8894911706152719E-2</c:v>
                </c:pt>
                <c:pt idx="13">
                  <c:v>4.9481858759752417E-2</c:v>
                </c:pt>
                <c:pt idx="14">
                  <c:v>5.0001973311715915E-2</c:v>
                </c:pt>
                <c:pt idx="15">
                  <c:v>5.0468317955065609E-2</c:v>
                </c:pt>
                <c:pt idx="16">
                  <c:v>5.0890765822841008E-2</c:v>
                </c:pt>
                <c:pt idx="17">
                  <c:v>5.1277216610609709E-2</c:v>
                </c:pt>
                <c:pt idx="18">
                  <c:v>5.1633525703773497E-2</c:v>
                </c:pt>
                <c:pt idx="19">
                  <c:v>5.1964910286932703E-2</c:v>
                </c:pt>
                <c:pt idx="20">
                  <c:v>5.2275514730837691E-2</c:v>
                </c:pt>
                <c:pt idx="21">
                  <c:v>5.2568965998491889E-2</c:v>
                </c:pt>
                <c:pt idx="22">
                  <c:v>5.2847958158897784E-2</c:v>
                </c:pt>
                <c:pt idx="23">
                  <c:v>5.3115202101842583E-2</c:v>
                </c:pt>
                <c:pt idx="24">
                  <c:v>5.3372950990302384E-2</c:v>
                </c:pt>
                <c:pt idx="25">
                  <c:v>5.3623330615343578E-2</c:v>
                </c:pt>
                <c:pt idx="26">
                  <c:v>5.3867893075673676E-2</c:v>
                </c:pt>
                <c:pt idx="27">
                  <c:v>5.4108429534046674E-2</c:v>
                </c:pt>
                <c:pt idx="28">
                  <c:v>5.4346455373706359E-2</c:v>
                </c:pt>
                <c:pt idx="29">
                  <c:v>5.4583510207185354E-2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Qtr'!$C$110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Qtr'!$C$111:$C$140</c:f>
              <c:numCache>
                <c:formatCode>0.00%</c:formatCode>
                <c:ptCount val="30"/>
                <c:pt idx="0">
                  <c:v>1.9614998596000001E-2</c:v>
                </c:pt>
                <c:pt idx="1">
                  <c:v>2.4291765988000001E-2</c:v>
                </c:pt>
                <c:pt idx="2">
                  <c:v>2.9425613632000004E-2</c:v>
                </c:pt>
                <c:pt idx="3">
                  <c:v>3.3458605478000003E-2</c:v>
                </c:pt>
                <c:pt idx="4">
                  <c:v>3.6466185710000001E-2</c:v>
                </c:pt>
                <c:pt idx="5">
                  <c:v>3.8977744467000003E-2</c:v>
                </c:pt>
                <c:pt idx="6">
                  <c:v>4.0342740550888892E-2</c:v>
                </c:pt>
                <c:pt idx="7">
                  <c:v>4.1404283401777778E-2</c:v>
                </c:pt>
                <c:pt idx="8">
                  <c:v>4.2263114782666665E-2</c:v>
                </c:pt>
                <c:pt idx="9">
                  <c:v>4.2979503772555556E-2</c:v>
                </c:pt>
                <c:pt idx="10">
                  <c:v>4.3591322624444442E-2</c:v>
                </c:pt>
                <c:pt idx="11">
                  <c:v>4.4125035578333333E-2</c:v>
                </c:pt>
                <c:pt idx="12">
                  <c:v>4.4600120921222224E-2</c:v>
                </c:pt>
                <c:pt idx="13">
                  <c:v>4.5030785755111116E-2</c:v>
                </c:pt>
                <c:pt idx="14">
                  <c:v>4.5427221045000007E-2</c:v>
                </c:pt>
                <c:pt idx="15">
                  <c:v>4.5797501965888887E-2</c:v>
                </c:pt>
                <c:pt idx="16">
                  <c:v>4.614780274177778E-2</c:v>
                </c:pt>
                <c:pt idx="17">
                  <c:v>4.648311667266667E-2</c:v>
                </c:pt>
                <c:pt idx="18">
                  <c:v>4.6807240403555557E-2</c:v>
                </c:pt>
                <c:pt idx="19">
                  <c:v>4.7123568525444443E-2</c:v>
                </c:pt>
                <c:pt idx="20">
                  <c:v>4.7434904205333334E-2</c:v>
                </c:pt>
                <c:pt idx="21">
                  <c:v>4.7743711640222224E-2</c:v>
                </c:pt>
                <c:pt idx="22">
                  <c:v>4.8051891747111108E-2</c:v>
                </c:pt>
                <c:pt idx="23">
                  <c:v>4.8361414546000001E-2</c:v>
                </c:pt>
                <c:pt idx="24">
                  <c:v>4.8673963318888888E-2</c:v>
                </c:pt>
                <c:pt idx="25">
                  <c:v>4.8991156441777775E-2</c:v>
                </c:pt>
                <c:pt idx="26">
                  <c:v>4.9314260491666664E-2</c:v>
                </c:pt>
                <c:pt idx="27">
                  <c:v>4.9644725593555553E-2</c:v>
                </c:pt>
                <c:pt idx="28">
                  <c:v>4.9983874340444448E-2</c:v>
                </c:pt>
                <c:pt idx="29">
                  <c:v>5.0333054595333326E-2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Qtr'!$D$110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Qtr'!$D$111:$D$140</c:f>
              <c:numCache>
                <c:formatCode>0.00%</c:formatCode>
                <c:ptCount val="30"/>
                <c:pt idx="0">
                  <c:v>1.9609729334000001E-2</c:v>
                </c:pt>
                <c:pt idx="1">
                  <c:v>2.3019818310999998E-2</c:v>
                </c:pt>
                <c:pt idx="2">
                  <c:v>2.7045178064999995E-2</c:v>
                </c:pt>
                <c:pt idx="3">
                  <c:v>3.0630939570000001E-2</c:v>
                </c:pt>
                <c:pt idx="4">
                  <c:v>3.3710864005000001E-2</c:v>
                </c:pt>
                <c:pt idx="5">
                  <c:v>3.6304497148999998E-2</c:v>
                </c:pt>
                <c:pt idx="6">
                  <c:v>3.7707486429555556E-2</c:v>
                </c:pt>
                <c:pt idx="7">
                  <c:v>3.8867309496111113E-2</c:v>
                </c:pt>
                <c:pt idx="8">
                  <c:v>3.9855133877666669E-2</c:v>
                </c:pt>
                <c:pt idx="9">
                  <c:v>4.0712461088222227E-2</c:v>
                </c:pt>
                <c:pt idx="10">
                  <c:v>4.1465247626777779E-2</c:v>
                </c:pt>
                <c:pt idx="11">
                  <c:v>4.2132003958333331E-2</c:v>
                </c:pt>
                <c:pt idx="12">
                  <c:v>4.273056738888889E-2</c:v>
                </c:pt>
                <c:pt idx="13">
                  <c:v>4.3274011885444441E-2</c:v>
                </c:pt>
                <c:pt idx="14">
                  <c:v>4.3772152516999993E-2</c:v>
                </c:pt>
                <c:pt idx="15">
                  <c:v>4.4232092661555561E-2</c:v>
                </c:pt>
                <c:pt idx="16">
                  <c:v>4.4659252977111111E-2</c:v>
                </c:pt>
                <c:pt idx="17">
                  <c:v>4.5057406226666666E-2</c:v>
                </c:pt>
                <c:pt idx="18">
                  <c:v>4.5429720956222226E-2</c:v>
                </c:pt>
                <c:pt idx="19">
                  <c:v>4.5778522019777779E-2</c:v>
                </c:pt>
                <c:pt idx="20">
                  <c:v>4.6105668454333337E-2</c:v>
                </c:pt>
                <c:pt idx="21">
                  <c:v>4.6412262290888892E-2</c:v>
                </c:pt>
                <c:pt idx="22">
                  <c:v>4.6699398046444449E-2</c:v>
                </c:pt>
                <c:pt idx="23">
                  <c:v>4.6967772987E-2</c:v>
                </c:pt>
                <c:pt idx="24">
                  <c:v>4.7217959438555557E-2</c:v>
                </c:pt>
                <c:pt idx="25">
                  <c:v>4.7450037260111114E-2</c:v>
                </c:pt>
                <c:pt idx="26">
                  <c:v>4.766424142166667E-2</c:v>
                </c:pt>
                <c:pt idx="27">
                  <c:v>4.7860577618222225E-2</c:v>
                </c:pt>
                <c:pt idx="28">
                  <c:v>4.803901346277778E-2</c:v>
                </c:pt>
                <c:pt idx="29">
                  <c:v>4.8199168149333338E-2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Qtr'!$E$110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Qtr'!$E$111:$E$140</c:f>
              <c:numCache>
                <c:formatCode>0.00%</c:formatCode>
                <c:ptCount val="30"/>
                <c:pt idx="0">
                  <c:v>1.9803716385000003E-2</c:v>
                </c:pt>
                <c:pt idx="1">
                  <c:v>2.3695902273000002E-2</c:v>
                </c:pt>
                <c:pt idx="2">
                  <c:v>2.8091714950999998E-2</c:v>
                </c:pt>
                <c:pt idx="3">
                  <c:v>3.2328762971999998E-2</c:v>
                </c:pt>
                <c:pt idx="4">
                  <c:v>3.6226452744999998E-2</c:v>
                </c:pt>
                <c:pt idx="5">
                  <c:v>3.9454021398E-2</c:v>
                </c:pt>
                <c:pt idx="6">
                  <c:v>4.1212733410999999E-2</c:v>
                </c:pt>
                <c:pt idx="7">
                  <c:v>4.2546992648E-2</c:v>
                </c:pt>
                <c:pt idx="8">
                  <c:v>4.3620870302E-2</c:v>
                </c:pt>
                <c:pt idx="9">
                  <c:v>4.4533425533E-2</c:v>
                </c:pt>
                <c:pt idx="10">
                  <c:v>4.5349617204999998E-2</c:v>
                </c:pt>
                <c:pt idx="11">
                  <c:v>4.6111139836000001E-2</c:v>
                </c:pt>
                <c:pt idx="12">
                  <c:v>4.6832085666999999E-2</c:v>
                </c:pt>
                <c:pt idx="13">
                  <c:v>4.7516358125000005E-2</c:v>
                </c:pt>
                <c:pt idx="14">
                  <c:v>4.8166874797999998E-2</c:v>
                </c:pt>
                <c:pt idx="15">
                  <c:v>4.8785191672000003E-2</c:v>
                </c:pt>
                <c:pt idx="16">
                  <c:v>4.9372181227000003E-2</c:v>
                </c:pt>
                <c:pt idx="17">
                  <c:v>4.9927542278000003E-2</c:v>
                </c:pt>
                <c:pt idx="18">
                  <c:v>5.0451010591000003E-2</c:v>
                </c:pt>
                <c:pt idx="19">
                  <c:v>5.0941705899000003E-2</c:v>
                </c:pt>
                <c:pt idx="20">
                  <c:v>5.1398519646E-2</c:v>
                </c:pt>
                <c:pt idx="21">
                  <c:v>5.1819546951000009E-2</c:v>
                </c:pt>
                <c:pt idx="22">
                  <c:v>5.2203122680000005E-2</c:v>
                </c:pt>
                <c:pt idx="23">
                  <c:v>5.2547155613000003E-2</c:v>
                </c:pt>
                <c:pt idx="24">
                  <c:v>5.2849464278000004E-2</c:v>
                </c:pt>
                <c:pt idx="25">
                  <c:v>5.3107225019000004E-2</c:v>
                </c:pt>
                <c:pt idx="26">
                  <c:v>5.3317893450000001E-2</c:v>
                </c:pt>
                <c:pt idx="27">
                  <c:v>5.3478613347999998E-2</c:v>
                </c:pt>
                <c:pt idx="28">
                  <c:v>5.3586507845999998E-2</c:v>
                </c:pt>
                <c:pt idx="29">
                  <c:v>5.3638232202000008E-2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Qtr'!$F$110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Qtr'!$F$111:$F$140</c:f>
              <c:numCache>
                <c:formatCode>0.00%</c:formatCode>
                <c:ptCount val="30"/>
                <c:pt idx="0">
                  <c:v>2.0170742825000001E-2</c:v>
                </c:pt>
                <c:pt idx="1">
                  <c:v>2.3685844706999998E-2</c:v>
                </c:pt>
                <c:pt idx="2">
                  <c:v>2.7288197198999997E-2</c:v>
                </c:pt>
                <c:pt idx="3">
                  <c:v>3.0532921591E-2</c:v>
                </c:pt>
                <c:pt idx="4">
                  <c:v>3.3688692548999997E-2</c:v>
                </c:pt>
                <c:pt idx="5">
                  <c:v>3.6708142151999995E-2</c:v>
                </c:pt>
                <c:pt idx="6">
                  <c:v>3.8392876655999997E-2</c:v>
                </c:pt>
                <c:pt idx="7">
                  <c:v>3.9695039373E-2</c:v>
                </c:pt>
                <c:pt idx="8">
                  <c:v>4.0759564565999995E-2</c:v>
                </c:pt>
                <c:pt idx="9">
                  <c:v>4.1667350646000002E-2</c:v>
                </c:pt>
                <c:pt idx="10">
                  <c:v>4.2476680801999997E-2</c:v>
                </c:pt>
                <c:pt idx="11">
                  <c:v>4.3225287818000002E-2</c:v>
                </c:pt>
                <c:pt idx="12">
                  <c:v>4.3937803912000001E-2</c:v>
                </c:pt>
                <c:pt idx="13">
                  <c:v>4.4616930446E-2</c:v>
                </c:pt>
                <c:pt idx="14">
                  <c:v>4.5267318230999998E-2</c:v>
                </c:pt>
                <c:pt idx="15">
                  <c:v>4.5890542936000006E-2</c:v>
                </c:pt>
                <c:pt idx="16">
                  <c:v>4.648911905E-2</c:v>
                </c:pt>
                <c:pt idx="17">
                  <c:v>4.7060546817999996E-2</c:v>
                </c:pt>
                <c:pt idx="18">
                  <c:v>4.7606246743E-2</c:v>
                </c:pt>
                <c:pt idx="19">
                  <c:v>4.8125711715999997E-2</c:v>
                </c:pt>
                <c:pt idx="20">
                  <c:v>4.8623868787000001E-2</c:v>
                </c:pt>
                <c:pt idx="21">
                  <c:v>4.9088263388999999E-2</c:v>
                </c:pt>
                <c:pt idx="22">
                  <c:v>4.9523430393000001E-2</c:v>
                </c:pt>
                <c:pt idx="23">
                  <c:v>4.9927956587E-2</c:v>
                </c:pt>
                <c:pt idx="24">
                  <c:v>5.0300881583000001E-2</c:v>
                </c:pt>
                <c:pt idx="25">
                  <c:v>5.0638693326999995E-2</c:v>
                </c:pt>
                <c:pt idx="26">
                  <c:v>5.0940350265999995E-2</c:v>
                </c:pt>
                <c:pt idx="27">
                  <c:v>5.1203546777000002E-2</c:v>
                </c:pt>
                <c:pt idx="28">
                  <c:v>5.1426454313999996E-2</c:v>
                </c:pt>
                <c:pt idx="29">
                  <c:v>5.1605705028999999E-2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Qtr'!$G$110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Qtr'!$G$111:$G$140</c:f>
              <c:numCache>
                <c:formatCode>0.00%</c:formatCode>
                <c:ptCount val="30"/>
                <c:pt idx="0">
                  <c:v>2.3683238416000001E-2</c:v>
                </c:pt>
                <c:pt idx="1">
                  <c:v>2.7660019115E-2</c:v>
                </c:pt>
                <c:pt idx="2">
                  <c:v>3.1064463802000002E-2</c:v>
                </c:pt>
                <c:pt idx="3">
                  <c:v>3.4587028088000002E-2</c:v>
                </c:pt>
                <c:pt idx="4">
                  <c:v>3.7549832492000002E-2</c:v>
                </c:pt>
                <c:pt idx="5">
                  <c:v>4.0121866818999999E-2</c:v>
                </c:pt>
                <c:pt idx="6">
                  <c:v>4.1420143439000003E-2</c:v>
                </c:pt>
                <c:pt idx="7">
                  <c:v>4.2443522883000004E-2</c:v>
                </c:pt>
                <c:pt idx="8">
                  <c:v>4.3294921116000001E-2</c:v>
                </c:pt>
                <c:pt idx="9">
                  <c:v>4.4031207914000003E-2</c:v>
                </c:pt>
                <c:pt idx="10">
                  <c:v>4.4693826882999999E-2</c:v>
                </c:pt>
                <c:pt idx="11">
                  <c:v>4.5309659458000001E-2</c:v>
                </c:pt>
                <c:pt idx="12">
                  <c:v>4.5894720944000003E-2</c:v>
                </c:pt>
                <c:pt idx="13">
                  <c:v>4.6452044309000004E-2</c:v>
                </c:pt>
                <c:pt idx="14">
                  <c:v>4.6986775149000001E-2</c:v>
                </c:pt>
                <c:pt idx="15">
                  <c:v>4.7501521281999998E-2</c:v>
                </c:pt>
                <c:pt idx="16">
                  <c:v>4.7999265265000007E-2</c:v>
                </c:pt>
                <c:pt idx="17">
                  <c:v>4.8478901042999997E-2</c:v>
                </c:pt>
                <c:pt idx="18">
                  <c:v>4.8942461773999996E-2</c:v>
                </c:pt>
                <c:pt idx="19">
                  <c:v>4.9390224486999999E-2</c:v>
                </c:pt>
                <c:pt idx="20">
                  <c:v>4.9827489813000003E-2</c:v>
                </c:pt>
                <c:pt idx="21">
                  <c:v>5.0243975129000001E-2</c:v>
                </c:pt>
                <c:pt idx="22">
                  <c:v>5.0644616015999996E-2</c:v>
                </c:pt>
                <c:pt idx="23">
                  <c:v>5.1028886886999997E-2</c:v>
                </c:pt>
                <c:pt idx="24">
                  <c:v>5.1397042983000005E-2</c:v>
                </c:pt>
                <c:pt idx="25">
                  <c:v>5.1746737555000005E-2</c:v>
                </c:pt>
                <c:pt idx="26">
                  <c:v>5.2077911264999999E-2</c:v>
                </c:pt>
                <c:pt idx="27">
                  <c:v>5.2389705103999998E-2</c:v>
                </c:pt>
                <c:pt idx="28">
                  <c:v>5.2681528801999999E-2</c:v>
                </c:pt>
                <c:pt idx="29">
                  <c:v>5.2951107314000004E-2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5760"/>
        <c:axId val="116554496"/>
      </c:lineChart>
      <c:catAx>
        <c:axId val="11640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116554496"/>
        <c:crosses val="autoZero"/>
        <c:auto val="1"/>
        <c:lblAlgn val="ctr"/>
        <c:lblOffset val="100"/>
        <c:noMultiLvlLbl val="0"/>
      </c:catAx>
      <c:valAx>
        <c:axId val="116554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0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5: Long Term Bond Yields - 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Qtr'!$B$145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Qtr'!$B$146:$B$175</c:f>
              <c:numCache>
                <c:formatCode>0.00%</c:formatCode>
                <c:ptCount val="30"/>
                <c:pt idx="0">
                  <c:v>3.9910737375033832E-2</c:v>
                </c:pt>
                <c:pt idx="1">
                  <c:v>4.4847361048988531E-2</c:v>
                </c:pt>
                <c:pt idx="2">
                  <c:v>4.9921487214424132E-2</c:v>
                </c:pt>
                <c:pt idx="3">
                  <c:v>5.4014150285174534E-2</c:v>
                </c:pt>
                <c:pt idx="4">
                  <c:v>5.6895267629816032E-2</c:v>
                </c:pt>
                <c:pt idx="5">
                  <c:v>5.9062071382368728E-2</c:v>
                </c:pt>
                <c:pt idx="6">
                  <c:v>6.0780058597183731E-2</c:v>
                </c:pt>
                <c:pt idx="7">
                  <c:v>6.2190225267957533E-2</c:v>
                </c:pt>
                <c:pt idx="8">
                  <c:v>6.3371453940424732E-2</c:v>
                </c:pt>
                <c:pt idx="9">
                  <c:v>6.4368917220097327E-2</c:v>
                </c:pt>
                <c:pt idx="10">
                  <c:v>6.5208554678078332E-2</c:v>
                </c:pt>
                <c:pt idx="11">
                  <c:v>6.5912050218898538E-2</c:v>
                </c:pt>
                <c:pt idx="12">
                  <c:v>6.6508609128299631E-2</c:v>
                </c:pt>
                <c:pt idx="13">
                  <c:v>6.7021671229207824E-2</c:v>
                </c:pt>
                <c:pt idx="14">
                  <c:v>6.7467900828479838E-2</c:v>
                </c:pt>
                <c:pt idx="15">
                  <c:v>6.7860360519138019E-2</c:v>
                </c:pt>
                <c:pt idx="16">
                  <c:v>6.8208923434221927E-2</c:v>
                </c:pt>
                <c:pt idx="17">
                  <c:v>6.852148926929913E-2</c:v>
                </c:pt>
                <c:pt idx="18">
                  <c:v>6.8803913409771433E-2</c:v>
                </c:pt>
                <c:pt idx="19">
                  <c:v>6.9061413040239134E-2</c:v>
                </c:pt>
                <c:pt idx="20">
                  <c:v>6.929813253145263E-2</c:v>
                </c:pt>
                <c:pt idx="21">
                  <c:v>6.9517698846415329E-2</c:v>
                </c:pt>
                <c:pt idx="22">
                  <c:v>6.9722806054129727E-2</c:v>
                </c:pt>
                <c:pt idx="23">
                  <c:v>6.9916165044383027E-2</c:v>
                </c:pt>
                <c:pt idx="24">
                  <c:v>7.010002898015133E-2</c:v>
                </c:pt>
                <c:pt idx="25">
                  <c:v>7.0276523652501033E-2</c:v>
                </c:pt>
                <c:pt idx="26">
                  <c:v>7.0447201160139639E-2</c:v>
                </c:pt>
                <c:pt idx="27">
                  <c:v>7.0613852665821139E-2</c:v>
                </c:pt>
                <c:pt idx="28">
                  <c:v>7.0777993552789326E-2</c:v>
                </c:pt>
                <c:pt idx="29">
                  <c:v>7.0941163433576829E-2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Qtr'!$C$145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Qtr'!$C$146:$C$175</c:f>
              <c:numCache>
                <c:formatCode>0.00%</c:formatCode>
                <c:ptCount val="30"/>
                <c:pt idx="0">
                  <c:v>4.1692998596000001E-2</c:v>
                </c:pt>
                <c:pt idx="1">
                  <c:v>4.5573765988000003E-2</c:v>
                </c:pt>
                <c:pt idx="2">
                  <c:v>4.9911613632000001E-2</c:v>
                </c:pt>
                <c:pt idx="3">
                  <c:v>5.3148605478000002E-2</c:v>
                </c:pt>
                <c:pt idx="4">
                  <c:v>5.5360185710000002E-2</c:v>
                </c:pt>
                <c:pt idx="5">
                  <c:v>5.7075744467000006E-2</c:v>
                </c:pt>
                <c:pt idx="6">
                  <c:v>5.8363851662000005E-2</c:v>
                </c:pt>
                <c:pt idx="7">
                  <c:v>5.9348505624E-2</c:v>
                </c:pt>
                <c:pt idx="8">
                  <c:v>6.0130448116000004E-2</c:v>
                </c:pt>
                <c:pt idx="9">
                  <c:v>6.0769948217000005E-2</c:v>
                </c:pt>
                <c:pt idx="10">
                  <c:v>6.1304878180000008E-2</c:v>
                </c:pt>
                <c:pt idx="11">
                  <c:v>6.1761702245000008E-2</c:v>
                </c:pt>
                <c:pt idx="12">
                  <c:v>6.2159898699000002E-2</c:v>
                </c:pt>
                <c:pt idx="13">
                  <c:v>6.2513674644000011E-2</c:v>
                </c:pt>
                <c:pt idx="14">
                  <c:v>6.2833221044999998E-2</c:v>
                </c:pt>
                <c:pt idx="15">
                  <c:v>6.3126613077000002E-2</c:v>
                </c:pt>
                <c:pt idx="16">
                  <c:v>6.3400024964000004E-2</c:v>
                </c:pt>
                <c:pt idx="17">
                  <c:v>6.3658450006000011E-2</c:v>
                </c:pt>
                <c:pt idx="18">
                  <c:v>6.3905684848000008E-2</c:v>
                </c:pt>
                <c:pt idx="19">
                  <c:v>6.414512408100001E-2</c:v>
                </c:pt>
                <c:pt idx="20">
                  <c:v>6.4379570871999997E-2</c:v>
                </c:pt>
                <c:pt idx="21">
                  <c:v>6.4611489418000004E-2</c:v>
                </c:pt>
                <c:pt idx="22">
                  <c:v>6.4842780636000005E-2</c:v>
                </c:pt>
                <c:pt idx="23">
                  <c:v>6.5075414546000007E-2</c:v>
                </c:pt>
                <c:pt idx="24">
                  <c:v>6.5311074430000005E-2</c:v>
                </c:pt>
                <c:pt idx="25">
                  <c:v>6.5551378664000001E-2</c:v>
                </c:pt>
                <c:pt idx="26">
                  <c:v>6.5797593825E-2</c:v>
                </c:pt>
                <c:pt idx="27">
                  <c:v>6.6051170038000012E-2</c:v>
                </c:pt>
                <c:pt idx="28">
                  <c:v>6.6313429896000003E-2</c:v>
                </c:pt>
                <c:pt idx="29">
                  <c:v>6.6585721262000006E-2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Qtr'!$D$145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Qtr'!$D$146:$D$175</c:f>
              <c:numCache>
                <c:formatCode>0.00%</c:formatCode>
                <c:ptCount val="30"/>
                <c:pt idx="0">
                  <c:v>4.1665229334000006E-2</c:v>
                </c:pt>
                <c:pt idx="1">
                  <c:v>4.4382818311000008E-2</c:v>
                </c:pt>
                <c:pt idx="2">
                  <c:v>4.7715678065000003E-2</c:v>
                </c:pt>
                <c:pt idx="3">
                  <c:v>5.0608939570000004E-2</c:v>
                </c:pt>
                <c:pt idx="4">
                  <c:v>5.2767864005000005E-2</c:v>
                </c:pt>
                <c:pt idx="5">
                  <c:v>5.4440497149000011E-2</c:v>
                </c:pt>
                <c:pt idx="6">
                  <c:v>5.5763430874000007E-2</c:v>
                </c:pt>
                <c:pt idx="7">
                  <c:v>5.6843198385000002E-2</c:v>
                </c:pt>
                <c:pt idx="8">
                  <c:v>5.7750967211000009E-2</c:v>
                </c:pt>
                <c:pt idx="9">
                  <c:v>5.8528238866000004E-2</c:v>
                </c:pt>
                <c:pt idx="10">
                  <c:v>5.9200969849000001E-2</c:v>
                </c:pt>
                <c:pt idx="11">
                  <c:v>5.9787670625000004E-2</c:v>
                </c:pt>
                <c:pt idx="12">
                  <c:v>6.0306178500000002E-2</c:v>
                </c:pt>
                <c:pt idx="13">
                  <c:v>6.0769567441000004E-2</c:v>
                </c:pt>
                <c:pt idx="14">
                  <c:v>6.1187652517000007E-2</c:v>
                </c:pt>
                <c:pt idx="15">
                  <c:v>6.1567537106000006E-2</c:v>
                </c:pt>
                <c:pt idx="16">
                  <c:v>6.1914641866E-2</c:v>
                </c:pt>
                <c:pt idx="17">
                  <c:v>6.223273956E-2</c:v>
                </c:pt>
                <c:pt idx="18">
                  <c:v>6.2524998734000012E-2</c:v>
                </c:pt>
                <c:pt idx="19">
                  <c:v>6.2793744242000002E-2</c:v>
                </c:pt>
                <c:pt idx="20">
                  <c:v>6.3040835121000005E-2</c:v>
                </c:pt>
                <c:pt idx="21">
                  <c:v>6.3267373402000004E-2</c:v>
                </c:pt>
                <c:pt idx="22">
                  <c:v>6.3474453602000006E-2</c:v>
                </c:pt>
                <c:pt idx="23">
                  <c:v>6.3662772987000002E-2</c:v>
                </c:pt>
                <c:pt idx="24">
                  <c:v>6.3832903883000003E-2</c:v>
                </c:pt>
                <c:pt idx="25">
                  <c:v>6.3984926149000004E-2</c:v>
                </c:pt>
                <c:pt idx="26">
                  <c:v>6.4119074755000005E-2</c:v>
                </c:pt>
                <c:pt idx="27">
                  <c:v>6.4235355396000005E-2</c:v>
                </c:pt>
                <c:pt idx="28">
                  <c:v>6.4333735685000004E-2</c:v>
                </c:pt>
                <c:pt idx="29">
                  <c:v>6.4413834816000007E-2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Qtr'!$E$145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Qtr'!$E$146:$E$175</c:f>
              <c:numCache>
                <c:formatCode>0.00%</c:formatCode>
                <c:ptCount val="30"/>
                <c:pt idx="0">
                  <c:v>4.1851716385000001E-2</c:v>
                </c:pt>
                <c:pt idx="1">
                  <c:v>4.5052902273000003E-2</c:v>
                </c:pt>
                <c:pt idx="2">
                  <c:v>4.8757714950999995E-2</c:v>
                </c:pt>
                <c:pt idx="3">
                  <c:v>5.2303762971999998E-2</c:v>
                </c:pt>
                <c:pt idx="4">
                  <c:v>5.5267952745000001E-2</c:v>
                </c:pt>
                <c:pt idx="5">
                  <c:v>5.7562021397999999E-2</c:v>
                </c:pt>
                <c:pt idx="6">
                  <c:v>5.9237733410999999E-2</c:v>
                </c:pt>
                <c:pt idx="7">
                  <c:v>6.0488992647999999E-2</c:v>
                </c:pt>
                <c:pt idx="8">
                  <c:v>6.1479870302E-2</c:v>
                </c:pt>
                <c:pt idx="9">
                  <c:v>6.2309425533E-2</c:v>
                </c:pt>
                <c:pt idx="10">
                  <c:v>6.3042617204999998E-2</c:v>
                </c:pt>
                <c:pt idx="11">
                  <c:v>6.3721139836000001E-2</c:v>
                </c:pt>
                <c:pt idx="12">
                  <c:v>6.4359085666999993E-2</c:v>
                </c:pt>
                <c:pt idx="13">
                  <c:v>6.4960358125000006E-2</c:v>
                </c:pt>
                <c:pt idx="14">
                  <c:v>6.5527874797999999E-2</c:v>
                </c:pt>
                <c:pt idx="15">
                  <c:v>6.6063191672000005E-2</c:v>
                </c:pt>
                <c:pt idx="16">
                  <c:v>6.6567181227000005E-2</c:v>
                </c:pt>
                <c:pt idx="17">
                  <c:v>6.7039542277999992E-2</c:v>
                </c:pt>
                <c:pt idx="18">
                  <c:v>6.7480010591000006E-2</c:v>
                </c:pt>
                <c:pt idx="19">
                  <c:v>6.7887705899000006E-2</c:v>
                </c:pt>
                <c:pt idx="20">
                  <c:v>6.8261519645999996E-2</c:v>
                </c:pt>
                <c:pt idx="21">
                  <c:v>6.8599546950999998E-2</c:v>
                </c:pt>
                <c:pt idx="22">
                  <c:v>6.8900122680000009E-2</c:v>
                </c:pt>
                <c:pt idx="23">
                  <c:v>6.9161155613E-2</c:v>
                </c:pt>
                <c:pt idx="24">
                  <c:v>6.9380464278000001E-2</c:v>
                </c:pt>
                <c:pt idx="25">
                  <c:v>6.9555225018999994E-2</c:v>
                </c:pt>
                <c:pt idx="26">
                  <c:v>6.9682893450000005E-2</c:v>
                </c:pt>
                <c:pt idx="27">
                  <c:v>6.9760613348000003E-2</c:v>
                </c:pt>
                <c:pt idx="28">
                  <c:v>6.9785507846000003E-2</c:v>
                </c:pt>
                <c:pt idx="29">
                  <c:v>6.9754232201999999E-2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Qtr'!$F$145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Qtr'!$F$146:$F$175</c:f>
              <c:numCache>
                <c:formatCode>0.00%</c:formatCode>
                <c:ptCount val="30"/>
                <c:pt idx="0">
                  <c:v>4.2348242825E-2</c:v>
                </c:pt>
                <c:pt idx="1">
                  <c:v>4.5152844706999998E-2</c:v>
                </c:pt>
                <c:pt idx="2">
                  <c:v>4.8044697199000001E-2</c:v>
                </c:pt>
                <c:pt idx="3">
                  <c:v>5.0578921590999998E-2</c:v>
                </c:pt>
                <c:pt idx="4">
                  <c:v>5.2783692548999998E-2</c:v>
                </c:pt>
                <c:pt idx="5">
                  <c:v>5.4852142152000002E-2</c:v>
                </c:pt>
                <c:pt idx="6">
                  <c:v>5.6450376656000001E-2</c:v>
                </c:pt>
                <c:pt idx="7">
                  <c:v>5.7666039373000001E-2</c:v>
                </c:pt>
                <c:pt idx="8">
                  <c:v>5.8644064566E-2</c:v>
                </c:pt>
                <c:pt idx="9">
                  <c:v>5.9465350646000004E-2</c:v>
                </c:pt>
                <c:pt idx="10">
                  <c:v>6.0188180802000002E-2</c:v>
                </c:pt>
                <c:pt idx="11">
                  <c:v>6.0850287818000004E-2</c:v>
                </c:pt>
                <c:pt idx="12">
                  <c:v>6.1476303911999999E-2</c:v>
                </c:pt>
                <c:pt idx="13">
                  <c:v>6.2068930445999995E-2</c:v>
                </c:pt>
                <c:pt idx="14">
                  <c:v>6.2632818231000004E-2</c:v>
                </c:pt>
                <c:pt idx="15">
                  <c:v>6.3169542935999995E-2</c:v>
                </c:pt>
                <c:pt idx="16">
                  <c:v>6.3681619049999999E-2</c:v>
                </c:pt>
                <c:pt idx="17">
                  <c:v>6.4166546817999992E-2</c:v>
                </c:pt>
                <c:pt idx="18">
                  <c:v>6.4625746743000007E-2</c:v>
                </c:pt>
                <c:pt idx="19">
                  <c:v>6.5058711716000001E-2</c:v>
                </c:pt>
                <c:pt idx="20">
                  <c:v>6.5470368786999994E-2</c:v>
                </c:pt>
                <c:pt idx="21">
                  <c:v>6.5848263389000003E-2</c:v>
                </c:pt>
                <c:pt idx="22">
                  <c:v>6.6196930393000009E-2</c:v>
                </c:pt>
                <c:pt idx="23">
                  <c:v>6.6514956587000004E-2</c:v>
                </c:pt>
                <c:pt idx="24">
                  <c:v>6.6801381583000002E-2</c:v>
                </c:pt>
                <c:pt idx="25">
                  <c:v>6.7052693327000007E-2</c:v>
                </c:pt>
                <c:pt idx="26">
                  <c:v>6.7267850266000004E-2</c:v>
                </c:pt>
                <c:pt idx="27">
                  <c:v>6.7444546777E-2</c:v>
                </c:pt>
                <c:pt idx="28">
                  <c:v>6.7580954313999991E-2</c:v>
                </c:pt>
                <c:pt idx="29">
                  <c:v>6.7673705028999998E-2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Qtr'!$G$145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Qtr'!$G$146:$G$175</c:f>
              <c:numCache>
                <c:formatCode>0.00%</c:formatCode>
                <c:ptCount val="30"/>
                <c:pt idx="0">
                  <c:v>4.6170238416000001E-2</c:v>
                </c:pt>
                <c:pt idx="1">
                  <c:v>4.9351019114999999E-2</c:v>
                </c:pt>
                <c:pt idx="2">
                  <c:v>5.1959463801999999E-2</c:v>
                </c:pt>
                <c:pt idx="3">
                  <c:v>5.4686028088000001E-2</c:v>
                </c:pt>
                <c:pt idx="4">
                  <c:v>5.6674832491999998E-2</c:v>
                </c:pt>
                <c:pt idx="5">
                  <c:v>5.8272866818999999E-2</c:v>
                </c:pt>
                <c:pt idx="6">
                  <c:v>5.9481143439000003E-2</c:v>
                </c:pt>
                <c:pt idx="7">
                  <c:v>6.0414522883000005E-2</c:v>
                </c:pt>
                <c:pt idx="8">
                  <c:v>6.1175921115999995E-2</c:v>
                </c:pt>
                <c:pt idx="9">
                  <c:v>6.1822207913999998E-2</c:v>
                </c:pt>
                <c:pt idx="10">
                  <c:v>6.2394826883E-2</c:v>
                </c:pt>
                <c:pt idx="11">
                  <c:v>6.2920659458000003E-2</c:v>
                </c:pt>
                <c:pt idx="12">
                  <c:v>6.3415720943999998E-2</c:v>
                </c:pt>
                <c:pt idx="13">
                  <c:v>6.3883044308999992E-2</c:v>
                </c:pt>
                <c:pt idx="14">
                  <c:v>6.4327775148999997E-2</c:v>
                </c:pt>
                <c:pt idx="15">
                  <c:v>6.4752521282E-2</c:v>
                </c:pt>
                <c:pt idx="16">
                  <c:v>6.5160265265000003E-2</c:v>
                </c:pt>
                <c:pt idx="17">
                  <c:v>6.5549901043E-2</c:v>
                </c:pt>
                <c:pt idx="18">
                  <c:v>6.5923461773999992E-2</c:v>
                </c:pt>
                <c:pt idx="19">
                  <c:v>6.6281224486999996E-2</c:v>
                </c:pt>
                <c:pt idx="20">
                  <c:v>6.6628489813E-2</c:v>
                </c:pt>
                <c:pt idx="21">
                  <c:v>6.6954975129000005E-2</c:v>
                </c:pt>
                <c:pt idx="22">
                  <c:v>6.7265616016000007E-2</c:v>
                </c:pt>
                <c:pt idx="23">
                  <c:v>6.7559886887000001E-2</c:v>
                </c:pt>
                <c:pt idx="24">
                  <c:v>6.7838042983000002E-2</c:v>
                </c:pt>
                <c:pt idx="25">
                  <c:v>6.8097737554999996E-2</c:v>
                </c:pt>
                <c:pt idx="26">
                  <c:v>6.8338911264999996E-2</c:v>
                </c:pt>
                <c:pt idx="27">
                  <c:v>6.8560705104000003E-2</c:v>
                </c:pt>
                <c:pt idx="28">
                  <c:v>6.8762528801999998E-2</c:v>
                </c:pt>
                <c:pt idx="29">
                  <c:v>6.8942107313999995E-2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6784"/>
        <c:axId val="117146752"/>
      </c:lineChart>
      <c:catAx>
        <c:axId val="11640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146752"/>
        <c:crosses val="autoZero"/>
        <c:auto val="1"/>
        <c:lblAlgn val="ctr"/>
        <c:lblOffset val="100"/>
        <c:noMultiLvlLbl val="0"/>
      </c:catAx>
      <c:valAx>
        <c:axId val="11714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0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Treasury</a:t>
            </a:r>
            <a:r>
              <a:rPr lang="en-US" baseline="0"/>
              <a:t> Yields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'Treasury Yields by Qtr'!$B$3</c:f>
              <c:strCache>
                <c:ptCount val="1"/>
                <c:pt idx="0">
                  <c:v>9/30/2014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Qtr'!$B$4:$B$35</c:f>
              <c:numCache>
                <c:formatCode>0.00%</c:formatCode>
                <c:ptCount val="32"/>
                <c:pt idx="0">
                  <c:v>1.0141480600597001E-3</c:v>
                </c:pt>
                <c:pt idx="1">
                  <c:v>1.1152777777782002E-3</c:v>
                </c:pt>
                <c:pt idx="2">
                  <c:v>1.1566326806827E-3</c:v>
                </c:pt>
                <c:pt idx="3">
                  <c:v>6.0932563546374011E-3</c:v>
                </c:pt>
                <c:pt idx="4">
                  <c:v>1.1167382520072999E-2</c:v>
                </c:pt>
                <c:pt idx="5">
                  <c:v>1.52600455908234E-2</c:v>
                </c:pt>
                <c:pt idx="6">
                  <c:v>1.8141162935464902E-2</c:v>
                </c:pt>
                <c:pt idx="7">
                  <c:v>2.0307966688017601E-2</c:v>
                </c:pt>
                <c:pt idx="8">
                  <c:v>2.2025953902832601E-2</c:v>
                </c:pt>
                <c:pt idx="9">
                  <c:v>2.34361205736064E-2</c:v>
                </c:pt>
                <c:pt idx="10">
                  <c:v>2.4617349246073603E-2</c:v>
                </c:pt>
                <c:pt idx="11">
                  <c:v>2.5614812525746204E-2</c:v>
                </c:pt>
                <c:pt idx="12">
                  <c:v>2.6454449983727198E-2</c:v>
                </c:pt>
                <c:pt idx="13">
                  <c:v>2.7157945524547405E-2</c:v>
                </c:pt>
                <c:pt idx="14">
                  <c:v>2.7754504433948498E-2</c:v>
                </c:pt>
                <c:pt idx="15">
                  <c:v>2.8267566534856702E-2</c:v>
                </c:pt>
                <c:pt idx="16">
                  <c:v>2.8713796134128701E-2</c:v>
                </c:pt>
                <c:pt idx="17">
                  <c:v>2.9106255824786896E-2</c:v>
                </c:pt>
                <c:pt idx="18">
                  <c:v>2.9454818739870801E-2</c:v>
                </c:pt>
                <c:pt idx="19">
                  <c:v>2.9767384574948003E-2</c:v>
                </c:pt>
                <c:pt idx="20">
                  <c:v>3.00498087154203E-2</c:v>
                </c:pt>
                <c:pt idx="21">
                  <c:v>3.0307308345888004E-2</c:v>
                </c:pt>
                <c:pt idx="22">
                  <c:v>3.0544027837101497E-2</c:v>
                </c:pt>
                <c:pt idx="23">
                  <c:v>3.07635941520642E-2</c:v>
                </c:pt>
                <c:pt idx="24">
                  <c:v>3.0968701359778601E-2</c:v>
                </c:pt>
                <c:pt idx="25">
                  <c:v>3.1162060350031901E-2</c:v>
                </c:pt>
                <c:pt idx="26">
                  <c:v>3.1345924285800207E-2</c:v>
                </c:pt>
                <c:pt idx="27">
                  <c:v>3.1522418958149903E-2</c:v>
                </c:pt>
                <c:pt idx="28">
                  <c:v>3.1693096465788502E-2</c:v>
                </c:pt>
                <c:pt idx="29">
                  <c:v>3.1859747971470009E-2</c:v>
                </c:pt>
                <c:pt idx="30">
                  <c:v>3.2023888858438203E-2</c:v>
                </c:pt>
                <c:pt idx="31">
                  <c:v>3.2187058739225699E-2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'Treasury Yields by Qtr'!$C$3</c:f>
              <c:strCache>
                <c:ptCount val="1"/>
                <c:pt idx="0">
                  <c:v>12/31/2014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Qtr'!$C$4:$C$35</c:f>
              <c:numCache>
                <c:formatCode>0.00%</c:formatCode>
                <c:ptCount val="32"/>
                <c:pt idx="0">
                  <c:v>1.927324712E-3</c:v>
                </c:pt>
                <c:pt idx="1">
                  <c:v>2.129166667E-3</c:v>
                </c:pt>
                <c:pt idx="2">
                  <c:v>3.0369985960000002E-3</c:v>
                </c:pt>
                <c:pt idx="3">
                  <c:v>6.9177659879999997E-3</c:v>
                </c:pt>
                <c:pt idx="4">
                  <c:v>1.1255613632E-2</c:v>
                </c:pt>
                <c:pt idx="5">
                  <c:v>1.4492605477999999E-2</c:v>
                </c:pt>
                <c:pt idx="6">
                  <c:v>1.670418571E-2</c:v>
                </c:pt>
                <c:pt idx="7">
                  <c:v>1.8419744466999999E-2</c:v>
                </c:pt>
                <c:pt idx="8">
                  <c:v>1.9707851661999998E-2</c:v>
                </c:pt>
                <c:pt idx="9">
                  <c:v>2.0692505624000001E-2</c:v>
                </c:pt>
                <c:pt idx="10">
                  <c:v>2.1474448115999998E-2</c:v>
                </c:pt>
                <c:pt idx="11">
                  <c:v>2.2113948216999999E-2</c:v>
                </c:pt>
                <c:pt idx="12">
                  <c:v>2.2648878180000002E-2</c:v>
                </c:pt>
                <c:pt idx="13">
                  <c:v>2.3105702245000002E-2</c:v>
                </c:pt>
                <c:pt idx="14">
                  <c:v>2.3503898698999999E-2</c:v>
                </c:pt>
                <c:pt idx="15">
                  <c:v>2.3857674644000001E-2</c:v>
                </c:pt>
                <c:pt idx="16">
                  <c:v>2.4177221045000002E-2</c:v>
                </c:pt>
                <c:pt idx="17">
                  <c:v>2.4470613076999999E-2</c:v>
                </c:pt>
                <c:pt idx="18">
                  <c:v>2.4744024964000001E-2</c:v>
                </c:pt>
                <c:pt idx="19">
                  <c:v>2.5002450006000002E-2</c:v>
                </c:pt>
                <c:pt idx="20">
                  <c:v>2.5249684848000001E-2</c:v>
                </c:pt>
                <c:pt idx="21">
                  <c:v>2.5489124081E-2</c:v>
                </c:pt>
                <c:pt idx="22">
                  <c:v>2.5723570871999998E-2</c:v>
                </c:pt>
                <c:pt idx="23">
                  <c:v>2.5955489418000001E-2</c:v>
                </c:pt>
                <c:pt idx="24">
                  <c:v>2.6186780635999999E-2</c:v>
                </c:pt>
                <c:pt idx="25">
                  <c:v>2.6419414546000001E-2</c:v>
                </c:pt>
                <c:pt idx="26">
                  <c:v>2.6655074430000002E-2</c:v>
                </c:pt>
                <c:pt idx="27">
                  <c:v>2.6895378663999998E-2</c:v>
                </c:pt>
                <c:pt idx="28">
                  <c:v>2.7141593825000001E-2</c:v>
                </c:pt>
                <c:pt idx="29">
                  <c:v>2.7395170038000002E-2</c:v>
                </c:pt>
                <c:pt idx="30">
                  <c:v>2.7657429896000001E-2</c:v>
                </c:pt>
                <c:pt idx="31">
                  <c:v>2.7929721261999999E-2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'Treasury Yields by Qtr'!$D$3</c:f>
              <c:strCache>
                <c:ptCount val="1"/>
                <c:pt idx="0">
                  <c:v>3/31/2015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Qtr'!$D$4:$D$35</c:f>
              <c:numCache>
                <c:formatCode>0.00%</c:formatCode>
                <c:ptCount val="32"/>
                <c:pt idx="0">
                  <c:v>2.0287921739999999E-3</c:v>
                </c:pt>
                <c:pt idx="1">
                  <c:v>2.2305555559999999E-3</c:v>
                </c:pt>
                <c:pt idx="2">
                  <c:v>2.9302293340000003E-3</c:v>
                </c:pt>
                <c:pt idx="3">
                  <c:v>5.6478183109999998E-3</c:v>
                </c:pt>
                <c:pt idx="4">
                  <c:v>8.9806780649999991E-3</c:v>
                </c:pt>
                <c:pt idx="5">
                  <c:v>1.187393957E-2</c:v>
                </c:pt>
                <c:pt idx="6">
                  <c:v>1.4032864005000001E-2</c:v>
                </c:pt>
                <c:pt idx="7">
                  <c:v>1.5705497149000002E-2</c:v>
                </c:pt>
                <c:pt idx="8">
                  <c:v>1.7028430874000001E-2</c:v>
                </c:pt>
                <c:pt idx="9">
                  <c:v>1.8108198385E-2</c:v>
                </c:pt>
                <c:pt idx="10">
                  <c:v>1.9015967211E-2</c:v>
                </c:pt>
                <c:pt idx="11">
                  <c:v>1.9793238865999999E-2</c:v>
                </c:pt>
                <c:pt idx="12">
                  <c:v>2.0465969848999999E-2</c:v>
                </c:pt>
                <c:pt idx="13">
                  <c:v>2.1052670624999999E-2</c:v>
                </c:pt>
                <c:pt idx="14">
                  <c:v>2.15711785E-2</c:v>
                </c:pt>
                <c:pt idx="15">
                  <c:v>2.2034567440999998E-2</c:v>
                </c:pt>
                <c:pt idx="16">
                  <c:v>2.2452652516999998E-2</c:v>
                </c:pt>
                <c:pt idx="17">
                  <c:v>2.2832537106E-2</c:v>
                </c:pt>
                <c:pt idx="18">
                  <c:v>2.3179641865999998E-2</c:v>
                </c:pt>
                <c:pt idx="19">
                  <c:v>2.3497739559999998E-2</c:v>
                </c:pt>
                <c:pt idx="20">
                  <c:v>2.3789998734000003E-2</c:v>
                </c:pt>
                <c:pt idx="21">
                  <c:v>2.4058744242E-2</c:v>
                </c:pt>
                <c:pt idx="22">
                  <c:v>2.4305835121E-2</c:v>
                </c:pt>
                <c:pt idx="23">
                  <c:v>2.4532373401999999E-2</c:v>
                </c:pt>
                <c:pt idx="24">
                  <c:v>2.4739453602E-2</c:v>
                </c:pt>
                <c:pt idx="25">
                  <c:v>2.4927772987E-2</c:v>
                </c:pt>
                <c:pt idx="26">
                  <c:v>2.5097903882999997E-2</c:v>
                </c:pt>
                <c:pt idx="27">
                  <c:v>2.5249926148999999E-2</c:v>
                </c:pt>
                <c:pt idx="28">
                  <c:v>2.5384074755E-2</c:v>
                </c:pt>
                <c:pt idx="29">
                  <c:v>2.5500355395999999E-2</c:v>
                </c:pt>
                <c:pt idx="30">
                  <c:v>2.5598735684999999E-2</c:v>
                </c:pt>
                <c:pt idx="31">
                  <c:v>2.5678834816000001E-2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'Treasury Yields by Qtr'!$E$3</c:f>
              <c:strCache>
                <c:ptCount val="1"/>
                <c:pt idx="0">
                  <c:v>6/30/2015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Qtr'!$E$4:$E$35</c:f>
              <c:numCache>
                <c:formatCode>0.00%</c:formatCode>
                <c:ptCount val="32"/>
                <c:pt idx="0">
                  <c:v>2.3006634420000001E-3</c:v>
                </c:pt>
                <c:pt idx="1">
                  <c:v>2.7000149730000002E-3</c:v>
                </c:pt>
                <c:pt idx="2">
                  <c:v>3.2267163850000003E-3</c:v>
                </c:pt>
                <c:pt idx="3">
                  <c:v>6.4279022730000003E-3</c:v>
                </c:pt>
                <c:pt idx="4">
                  <c:v>1.0132714950999998E-2</c:v>
                </c:pt>
                <c:pt idx="5">
                  <c:v>1.3678762972E-2</c:v>
                </c:pt>
                <c:pt idx="6">
                  <c:v>1.6642952744999998E-2</c:v>
                </c:pt>
                <c:pt idx="7">
                  <c:v>1.8937021397999999E-2</c:v>
                </c:pt>
                <c:pt idx="8">
                  <c:v>2.0612733411000003E-2</c:v>
                </c:pt>
                <c:pt idx="9">
                  <c:v>2.1863992648E-2</c:v>
                </c:pt>
                <c:pt idx="10">
                  <c:v>2.2854870302000001E-2</c:v>
                </c:pt>
                <c:pt idx="11">
                  <c:v>2.3684425533E-2</c:v>
                </c:pt>
                <c:pt idx="12">
                  <c:v>2.4417617205000002E-2</c:v>
                </c:pt>
                <c:pt idx="13">
                  <c:v>2.5096139835999998E-2</c:v>
                </c:pt>
                <c:pt idx="14">
                  <c:v>2.5734085667000001E-2</c:v>
                </c:pt>
                <c:pt idx="15">
                  <c:v>2.6335358125E-2</c:v>
                </c:pt>
                <c:pt idx="16">
                  <c:v>2.6902874798E-2</c:v>
                </c:pt>
                <c:pt idx="17">
                  <c:v>2.7438191671999998E-2</c:v>
                </c:pt>
                <c:pt idx="18">
                  <c:v>2.7942181226999999E-2</c:v>
                </c:pt>
                <c:pt idx="19">
                  <c:v>2.8414542277999999E-2</c:v>
                </c:pt>
                <c:pt idx="20">
                  <c:v>2.8855010590999999E-2</c:v>
                </c:pt>
                <c:pt idx="21">
                  <c:v>2.9262705898999999E-2</c:v>
                </c:pt>
                <c:pt idx="22">
                  <c:v>2.9636519646E-2</c:v>
                </c:pt>
                <c:pt idx="23">
                  <c:v>2.9974546951000002E-2</c:v>
                </c:pt>
                <c:pt idx="24">
                  <c:v>3.0275122680000002E-2</c:v>
                </c:pt>
                <c:pt idx="25">
                  <c:v>3.0536155613E-2</c:v>
                </c:pt>
                <c:pt idx="26">
                  <c:v>3.0755464278000001E-2</c:v>
                </c:pt>
                <c:pt idx="27">
                  <c:v>3.0930225019000002E-2</c:v>
                </c:pt>
                <c:pt idx="28">
                  <c:v>3.1057893449999999E-2</c:v>
                </c:pt>
                <c:pt idx="29">
                  <c:v>3.1135613348E-2</c:v>
                </c:pt>
                <c:pt idx="30">
                  <c:v>3.1160507846E-2</c:v>
                </c:pt>
                <c:pt idx="31">
                  <c:v>3.1129232202E-2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'Treasury Yields by Qtr'!$F$3</c:f>
              <c:strCache>
                <c:ptCount val="1"/>
                <c:pt idx="0">
                  <c:v>9/30/2015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Qtr'!$F$4:$F$35</c:f>
              <c:numCache>
                <c:formatCode>0.00%</c:formatCode>
                <c:ptCount val="32"/>
                <c:pt idx="0">
                  <c:v>2.8019755619999999E-3</c:v>
                </c:pt>
                <c:pt idx="1">
                  <c:v>3.3999979130000003E-3</c:v>
                </c:pt>
                <c:pt idx="2">
                  <c:v>3.7082428249999998E-3</c:v>
                </c:pt>
                <c:pt idx="3">
                  <c:v>6.5128447069999996E-3</c:v>
                </c:pt>
                <c:pt idx="4">
                  <c:v>9.4046971989999988E-3</c:v>
                </c:pt>
                <c:pt idx="5">
                  <c:v>1.1938921591000001E-2</c:v>
                </c:pt>
                <c:pt idx="6">
                  <c:v>1.4143692548999999E-2</c:v>
                </c:pt>
                <c:pt idx="7">
                  <c:v>1.6212142151999998E-2</c:v>
                </c:pt>
                <c:pt idx="8">
                  <c:v>1.7810376656E-2</c:v>
                </c:pt>
                <c:pt idx="9">
                  <c:v>1.9026039373E-2</c:v>
                </c:pt>
                <c:pt idx="10">
                  <c:v>2.0004064565999999E-2</c:v>
                </c:pt>
                <c:pt idx="11">
                  <c:v>2.0825350645999999E-2</c:v>
                </c:pt>
                <c:pt idx="12">
                  <c:v>2.1548180802000001E-2</c:v>
                </c:pt>
                <c:pt idx="13">
                  <c:v>2.2210287818E-2</c:v>
                </c:pt>
                <c:pt idx="14">
                  <c:v>2.2836303911999999E-2</c:v>
                </c:pt>
                <c:pt idx="15">
                  <c:v>2.3428930445999998E-2</c:v>
                </c:pt>
                <c:pt idx="16">
                  <c:v>2.3992818230999999E-2</c:v>
                </c:pt>
                <c:pt idx="17">
                  <c:v>2.4529542936000001E-2</c:v>
                </c:pt>
                <c:pt idx="18">
                  <c:v>2.5041619050000002E-2</c:v>
                </c:pt>
                <c:pt idx="19">
                  <c:v>2.5526546817999998E-2</c:v>
                </c:pt>
                <c:pt idx="20">
                  <c:v>2.5985746742999999E-2</c:v>
                </c:pt>
                <c:pt idx="21">
                  <c:v>2.6418711716E-2</c:v>
                </c:pt>
                <c:pt idx="22">
                  <c:v>2.6830368787E-2</c:v>
                </c:pt>
                <c:pt idx="23">
                  <c:v>2.7208263388999999E-2</c:v>
                </c:pt>
                <c:pt idx="24">
                  <c:v>2.7556930393000001E-2</c:v>
                </c:pt>
                <c:pt idx="25">
                  <c:v>2.7874956587E-2</c:v>
                </c:pt>
                <c:pt idx="26">
                  <c:v>2.8161381582999998E-2</c:v>
                </c:pt>
                <c:pt idx="27">
                  <c:v>2.8412693326999999E-2</c:v>
                </c:pt>
                <c:pt idx="28">
                  <c:v>2.8627850266E-2</c:v>
                </c:pt>
                <c:pt idx="29">
                  <c:v>2.8804546776999999E-2</c:v>
                </c:pt>
                <c:pt idx="30">
                  <c:v>2.8940954313999998E-2</c:v>
                </c:pt>
                <c:pt idx="31">
                  <c:v>2.9033705029E-2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'Treasury Yields by Qtr'!$G$3</c:f>
              <c:strCache>
                <c:ptCount val="1"/>
                <c:pt idx="0">
                  <c:v>12/31/2015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Qtr'!$G$4:$G$35</c:f>
              <c:numCache>
                <c:formatCode>0.00%</c:formatCode>
                <c:ptCount val="32"/>
                <c:pt idx="0">
                  <c:v>5.2068252390000003E-3</c:v>
                </c:pt>
                <c:pt idx="1">
                  <c:v>6.4000019750000007E-3</c:v>
                </c:pt>
                <c:pt idx="2">
                  <c:v>7.5392384160000003E-3</c:v>
                </c:pt>
                <c:pt idx="3">
                  <c:v>1.0720019115E-2</c:v>
                </c:pt>
                <c:pt idx="4">
                  <c:v>1.3328463802E-2</c:v>
                </c:pt>
                <c:pt idx="5">
                  <c:v>1.6055028088000002E-2</c:v>
                </c:pt>
                <c:pt idx="6">
                  <c:v>1.8043832491999999E-2</c:v>
                </c:pt>
                <c:pt idx="7">
                  <c:v>1.9641866819000001E-2</c:v>
                </c:pt>
                <c:pt idx="8">
                  <c:v>2.0850143439000001E-2</c:v>
                </c:pt>
                <c:pt idx="9">
                  <c:v>2.1783522883000003E-2</c:v>
                </c:pt>
                <c:pt idx="10">
                  <c:v>2.2544921115999997E-2</c:v>
                </c:pt>
                <c:pt idx="11">
                  <c:v>2.3191207913999999E-2</c:v>
                </c:pt>
                <c:pt idx="12">
                  <c:v>2.3763826883000001E-2</c:v>
                </c:pt>
                <c:pt idx="13">
                  <c:v>2.4289659458000001E-2</c:v>
                </c:pt>
                <c:pt idx="14">
                  <c:v>2.4784720943999999E-2</c:v>
                </c:pt>
                <c:pt idx="15">
                  <c:v>2.5252044309E-2</c:v>
                </c:pt>
                <c:pt idx="16">
                  <c:v>2.5696775148999998E-2</c:v>
                </c:pt>
                <c:pt idx="17">
                  <c:v>2.6121521282000001E-2</c:v>
                </c:pt>
                <c:pt idx="18">
                  <c:v>2.6529265265000001E-2</c:v>
                </c:pt>
                <c:pt idx="19">
                  <c:v>2.6918901043000001E-2</c:v>
                </c:pt>
                <c:pt idx="20">
                  <c:v>2.7292461774E-2</c:v>
                </c:pt>
                <c:pt idx="21">
                  <c:v>2.7650224487E-2</c:v>
                </c:pt>
                <c:pt idx="22">
                  <c:v>2.7997489813000001E-2</c:v>
                </c:pt>
                <c:pt idx="23">
                  <c:v>2.8323975128999999E-2</c:v>
                </c:pt>
                <c:pt idx="24">
                  <c:v>2.8634616016000002E-2</c:v>
                </c:pt>
                <c:pt idx="25">
                  <c:v>2.8928886886999999E-2</c:v>
                </c:pt>
                <c:pt idx="26">
                  <c:v>2.9207042983E-2</c:v>
                </c:pt>
                <c:pt idx="27">
                  <c:v>2.9466737555000001E-2</c:v>
                </c:pt>
                <c:pt idx="28">
                  <c:v>2.9707911265000001E-2</c:v>
                </c:pt>
                <c:pt idx="29">
                  <c:v>2.9929705104E-2</c:v>
                </c:pt>
                <c:pt idx="30">
                  <c:v>3.0131528801999999E-2</c:v>
                </c:pt>
                <c:pt idx="31">
                  <c:v>3.0311107314E-2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8064"/>
        <c:axId val="94923008"/>
      </c:lineChart>
      <c:catAx>
        <c:axId val="8296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94923008"/>
        <c:crosses val="autoZero"/>
        <c:auto val="1"/>
        <c:lblAlgn val="ctr"/>
        <c:lblOffset val="100"/>
        <c:noMultiLvlLbl val="0"/>
      </c:catAx>
      <c:valAx>
        <c:axId val="94923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296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6: Long Term Bond Yields - 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Qtr'!$B$180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Qtr'!$B$181:$B$210</c:f>
              <c:numCache>
                <c:formatCode>0.00%</c:formatCode>
                <c:ptCount val="30"/>
                <c:pt idx="0">
                  <c:v>5.8463258921670827E-2</c:v>
                </c:pt>
                <c:pt idx="1">
                  <c:v>6.3399882595625526E-2</c:v>
                </c:pt>
                <c:pt idx="2">
                  <c:v>6.847400876106112E-2</c:v>
                </c:pt>
                <c:pt idx="3">
                  <c:v>7.2566671831811522E-2</c:v>
                </c:pt>
                <c:pt idx="4">
                  <c:v>7.5447789176453034E-2</c:v>
                </c:pt>
                <c:pt idx="5">
                  <c:v>7.761459292900573E-2</c:v>
                </c:pt>
                <c:pt idx="6">
                  <c:v>7.9332580143820719E-2</c:v>
                </c:pt>
                <c:pt idx="7">
                  <c:v>8.0742746814594521E-2</c:v>
                </c:pt>
                <c:pt idx="8">
                  <c:v>8.1923975487061734E-2</c:v>
                </c:pt>
                <c:pt idx="9">
                  <c:v>8.2921438766734329E-2</c:v>
                </c:pt>
                <c:pt idx="10">
                  <c:v>8.376107622471532E-2</c:v>
                </c:pt>
                <c:pt idx="11">
                  <c:v>8.4464571765535526E-2</c:v>
                </c:pt>
                <c:pt idx="12">
                  <c:v>8.5061130674936619E-2</c:v>
                </c:pt>
                <c:pt idx="13">
                  <c:v>8.5574192775844826E-2</c:v>
                </c:pt>
                <c:pt idx="14">
                  <c:v>8.6020422375116826E-2</c:v>
                </c:pt>
                <c:pt idx="15">
                  <c:v>8.6412882065775021E-2</c:v>
                </c:pt>
                <c:pt idx="16">
                  <c:v>8.6761444980858929E-2</c:v>
                </c:pt>
                <c:pt idx="17">
                  <c:v>8.7074010815936131E-2</c:v>
                </c:pt>
                <c:pt idx="18">
                  <c:v>8.7356434956408421E-2</c:v>
                </c:pt>
                <c:pt idx="19">
                  <c:v>8.7613934586876135E-2</c:v>
                </c:pt>
                <c:pt idx="20">
                  <c:v>8.7850654078089618E-2</c:v>
                </c:pt>
                <c:pt idx="21">
                  <c:v>8.8070220393052318E-2</c:v>
                </c:pt>
                <c:pt idx="22">
                  <c:v>8.8275327600766729E-2</c:v>
                </c:pt>
                <c:pt idx="23">
                  <c:v>8.8468686591020029E-2</c:v>
                </c:pt>
                <c:pt idx="24">
                  <c:v>8.8652550526788332E-2</c:v>
                </c:pt>
                <c:pt idx="25">
                  <c:v>8.8829045199138035E-2</c:v>
                </c:pt>
                <c:pt idx="26">
                  <c:v>8.8999722706776627E-2</c:v>
                </c:pt>
                <c:pt idx="27">
                  <c:v>8.9166374212458127E-2</c:v>
                </c:pt>
                <c:pt idx="28">
                  <c:v>8.9330515099426328E-2</c:v>
                </c:pt>
                <c:pt idx="29">
                  <c:v>8.9493684980213817E-2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Qtr'!$C$180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Qtr'!$C$181:$C$210</c:f>
              <c:numCache>
                <c:formatCode>0.00%</c:formatCode>
                <c:ptCount val="30"/>
                <c:pt idx="0">
                  <c:v>6.0224998596000001E-2</c:v>
                </c:pt>
                <c:pt idx="1">
                  <c:v>6.4105765987999996E-2</c:v>
                </c:pt>
                <c:pt idx="2">
                  <c:v>6.8443613632000008E-2</c:v>
                </c:pt>
                <c:pt idx="3">
                  <c:v>7.1680605478000009E-2</c:v>
                </c:pt>
                <c:pt idx="4">
                  <c:v>7.3892185710000002E-2</c:v>
                </c:pt>
                <c:pt idx="5">
                  <c:v>7.5607744466999999E-2</c:v>
                </c:pt>
                <c:pt idx="6">
                  <c:v>7.6895851661999998E-2</c:v>
                </c:pt>
                <c:pt idx="7">
                  <c:v>7.7880505624000007E-2</c:v>
                </c:pt>
                <c:pt idx="8">
                  <c:v>7.8662448115999997E-2</c:v>
                </c:pt>
                <c:pt idx="9">
                  <c:v>7.9301948216999998E-2</c:v>
                </c:pt>
                <c:pt idx="10">
                  <c:v>7.9836878180000001E-2</c:v>
                </c:pt>
                <c:pt idx="11">
                  <c:v>8.0293702245000001E-2</c:v>
                </c:pt>
                <c:pt idx="12">
                  <c:v>8.0691898699000009E-2</c:v>
                </c:pt>
                <c:pt idx="13">
                  <c:v>8.1045674644000004E-2</c:v>
                </c:pt>
                <c:pt idx="14">
                  <c:v>8.1365221045000005E-2</c:v>
                </c:pt>
                <c:pt idx="15">
                  <c:v>8.1658613077000008E-2</c:v>
                </c:pt>
                <c:pt idx="16">
                  <c:v>8.1932024964000011E-2</c:v>
                </c:pt>
                <c:pt idx="17">
                  <c:v>8.2190450006000004E-2</c:v>
                </c:pt>
                <c:pt idx="18">
                  <c:v>8.2437684848000001E-2</c:v>
                </c:pt>
                <c:pt idx="19">
                  <c:v>8.2677124081000003E-2</c:v>
                </c:pt>
                <c:pt idx="20">
                  <c:v>8.2911570872000004E-2</c:v>
                </c:pt>
                <c:pt idx="21">
                  <c:v>8.3143489418000011E-2</c:v>
                </c:pt>
                <c:pt idx="22">
                  <c:v>8.3374780635999998E-2</c:v>
                </c:pt>
                <c:pt idx="23">
                  <c:v>8.3607414546E-2</c:v>
                </c:pt>
                <c:pt idx="24">
                  <c:v>8.3843074429999997E-2</c:v>
                </c:pt>
                <c:pt idx="25">
                  <c:v>8.4083378664000008E-2</c:v>
                </c:pt>
                <c:pt idx="26">
                  <c:v>8.4329593825000007E-2</c:v>
                </c:pt>
                <c:pt idx="27">
                  <c:v>8.4583170038000005E-2</c:v>
                </c:pt>
                <c:pt idx="28">
                  <c:v>8.4845429895999996E-2</c:v>
                </c:pt>
                <c:pt idx="29">
                  <c:v>8.5117721261999998E-2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Qtr'!$D$180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Qtr'!$D$181:$D$210</c:f>
              <c:numCache>
                <c:formatCode>0.00%</c:formatCode>
                <c:ptCount val="30"/>
                <c:pt idx="0">
                  <c:v>6.0222229333999996E-2</c:v>
                </c:pt>
                <c:pt idx="1">
                  <c:v>6.2939818310999998E-2</c:v>
                </c:pt>
                <c:pt idx="2">
                  <c:v>6.6272678064999993E-2</c:v>
                </c:pt>
                <c:pt idx="3">
                  <c:v>6.9165939570000001E-2</c:v>
                </c:pt>
                <c:pt idx="4">
                  <c:v>7.1324864005000002E-2</c:v>
                </c:pt>
                <c:pt idx="5">
                  <c:v>7.2997497149000001E-2</c:v>
                </c:pt>
                <c:pt idx="6">
                  <c:v>7.4320430874000004E-2</c:v>
                </c:pt>
                <c:pt idx="7">
                  <c:v>7.5400198384999992E-2</c:v>
                </c:pt>
                <c:pt idx="8">
                  <c:v>7.6307967211E-2</c:v>
                </c:pt>
                <c:pt idx="9">
                  <c:v>7.7085238865999994E-2</c:v>
                </c:pt>
                <c:pt idx="10">
                  <c:v>7.7757969848999992E-2</c:v>
                </c:pt>
                <c:pt idx="11">
                  <c:v>7.8344670625000001E-2</c:v>
                </c:pt>
                <c:pt idx="12">
                  <c:v>7.8863178499999992E-2</c:v>
                </c:pt>
                <c:pt idx="13">
                  <c:v>7.9326567441000001E-2</c:v>
                </c:pt>
                <c:pt idx="14">
                  <c:v>7.9744652516999998E-2</c:v>
                </c:pt>
                <c:pt idx="15">
                  <c:v>8.0124537105999996E-2</c:v>
                </c:pt>
                <c:pt idx="16">
                  <c:v>8.047164186599999E-2</c:v>
                </c:pt>
                <c:pt idx="17">
                  <c:v>8.078973955999999E-2</c:v>
                </c:pt>
                <c:pt idx="18">
                  <c:v>8.1081998734000002E-2</c:v>
                </c:pt>
                <c:pt idx="19">
                  <c:v>8.1350744241999992E-2</c:v>
                </c:pt>
                <c:pt idx="20">
                  <c:v>8.1597835120999995E-2</c:v>
                </c:pt>
                <c:pt idx="21">
                  <c:v>8.1824373401999995E-2</c:v>
                </c:pt>
                <c:pt idx="22">
                  <c:v>8.2031453601999996E-2</c:v>
                </c:pt>
                <c:pt idx="23">
                  <c:v>8.2219772986999992E-2</c:v>
                </c:pt>
                <c:pt idx="24">
                  <c:v>8.2389903882999993E-2</c:v>
                </c:pt>
                <c:pt idx="25">
                  <c:v>8.2541926148999994E-2</c:v>
                </c:pt>
                <c:pt idx="26">
                  <c:v>8.2676074754999995E-2</c:v>
                </c:pt>
                <c:pt idx="27">
                  <c:v>8.2792355395999995E-2</c:v>
                </c:pt>
                <c:pt idx="28">
                  <c:v>8.2890735684999994E-2</c:v>
                </c:pt>
                <c:pt idx="29">
                  <c:v>8.2970834815999997E-2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Qtr'!$E$180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Qtr'!$E$181:$E$210</c:f>
              <c:numCache>
                <c:formatCode>0.00%</c:formatCode>
                <c:ptCount val="30"/>
                <c:pt idx="0">
                  <c:v>6.0349716385000002E-2</c:v>
                </c:pt>
                <c:pt idx="1">
                  <c:v>6.3550902273000004E-2</c:v>
                </c:pt>
                <c:pt idx="2">
                  <c:v>6.7255714950999995E-2</c:v>
                </c:pt>
                <c:pt idx="3">
                  <c:v>7.0801762971999999E-2</c:v>
                </c:pt>
                <c:pt idx="4">
                  <c:v>7.3765952745000002E-2</c:v>
                </c:pt>
                <c:pt idx="5">
                  <c:v>7.6060021398E-2</c:v>
                </c:pt>
                <c:pt idx="6">
                  <c:v>7.7735733410999999E-2</c:v>
                </c:pt>
                <c:pt idx="7">
                  <c:v>7.8986992647999993E-2</c:v>
                </c:pt>
                <c:pt idx="8">
                  <c:v>7.9977870302000001E-2</c:v>
                </c:pt>
                <c:pt idx="9">
                  <c:v>8.0807425532999994E-2</c:v>
                </c:pt>
                <c:pt idx="10">
                  <c:v>8.1540617204999999E-2</c:v>
                </c:pt>
                <c:pt idx="11">
                  <c:v>8.2219139836000002E-2</c:v>
                </c:pt>
                <c:pt idx="12">
                  <c:v>8.2857085667000008E-2</c:v>
                </c:pt>
                <c:pt idx="13">
                  <c:v>8.3458358124999993E-2</c:v>
                </c:pt>
                <c:pt idx="14">
                  <c:v>8.4025874798E-2</c:v>
                </c:pt>
                <c:pt idx="15">
                  <c:v>8.4561191671999991E-2</c:v>
                </c:pt>
                <c:pt idx="16">
                  <c:v>8.5065181226999992E-2</c:v>
                </c:pt>
                <c:pt idx="17">
                  <c:v>8.5537542278000006E-2</c:v>
                </c:pt>
                <c:pt idx="18">
                  <c:v>8.5978010590999993E-2</c:v>
                </c:pt>
                <c:pt idx="19">
                  <c:v>8.6385705898999993E-2</c:v>
                </c:pt>
                <c:pt idx="20">
                  <c:v>8.6759519645999997E-2</c:v>
                </c:pt>
                <c:pt idx="21">
                  <c:v>8.7097546950999999E-2</c:v>
                </c:pt>
                <c:pt idx="22">
                  <c:v>8.7398122679999996E-2</c:v>
                </c:pt>
                <c:pt idx="23">
                  <c:v>8.7659155613E-2</c:v>
                </c:pt>
                <c:pt idx="24">
                  <c:v>8.7878464278000001E-2</c:v>
                </c:pt>
                <c:pt idx="25">
                  <c:v>8.8053225019000009E-2</c:v>
                </c:pt>
                <c:pt idx="26">
                  <c:v>8.8180893449999992E-2</c:v>
                </c:pt>
                <c:pt idx="27">
                  <c:v>8.8258613348000003E-2</c:v>
                </c:pt>
                <c:pt idx="28">
                  <c:v>8.8283507846000003E-2</c:v>
                </c:pt>
                <c:pt idx="29">
                  <c:v>8.8252232202E-2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Qtr'!$F$180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Qtr'!$F$181:$F$210</c:f>
              <c:numCache>
                <c:formatCode>0.00%</c:formatCode>
                <c:ptCount val="30"/>
                <c:pt idx="0">
                  <c:v>6.0717242825000003E-2</c:v>
                </c:pt>
                <c:pt idx="1">
                  <c:v>6.3521844707000008E-2</c:v>
                </c:pt>
                <c:pt idx="2">
                  <c:v>6.6413697199000005E-2</c:v>
                </c:pt>
                <c:pt idx="3">
                  <c:v>6.8947921591000008E-2</c:v>
                </c:pt>
                <c:pt idx="4">
                  <c:v>7.1152692549000002E-2</c:v>
                </c:pt>
                <c:pt idx="5">
                  <c:v>7.3221142151999999E-2</c:v>
                </c:pt>
                <c:pt idx="6">
                  <c:v>7.4819376655999997E-2</c:v>
                </c:pt>
                <c:pt idx="7">
                  <c:v>7.6035039373000005E-2</c:v>
                </c:pt>
                <c:pt idx="8">
                  <c:v>7.7013064566000003E-2</c:v>
                </c:pt>
                <c:pt idx="9">
                  <c:v>7.7834350646E-2</c:v>
                </c:pt>
                <c:pt idx="10">
                  <c:v>7.8557180801999998E-2</c:v>
                </c:pt>
                <c:pt idx="11">
                  <c:v>7.9219287818E-2</c:v>
                </c:pt>
                <c:pt idx="12">
                  <c:v>7.984530391200001E-2</c:v>
                </c:pt>
                <c:pt idx="13">
                  <c:v>8.0437930446000006E-2</c:v>
                </c:pt>
                <c:pt idx="14">
                  <c:v>8.1001818231E-2</c:v>
                </c:pt>
                <c:pt idx="15">
                  <c:v>8.1538542936000005E-2</c:v>
                </c:pt>
                <c:pt idx="16">
                  <c:v>8.2050619050000009E-2</c:v>
                </c:pt>
                <c:pt idx="17">
                  <c:v>8.2535546818000002E-2</c:v>
                </c:pt>
                <c:pt idx="18">
                  <c:v>8.2994746743000003E-2</c:v>
                </c:pt>
                <c:pt idx="19">
                  <c:v>8.3427711715999997E-2</c:v>
                </c:pt>
                <c:pt idx="20">
                  <c:v>8.3839368787000004E-2</c:v>
                </c:pt>
                <c:pt idx="21">
                  <c:v>8.4217263388999999E-2</c:v>
                </c:pt>
                <c:pt idx="22">
                  <c:v>8.4565930393000005E-2</c:v>
                </c:pt>
                <c:pt idx="23">
                  <c:v>8.4883956587000001E-2</c:v>
                </c:pt>
                <c:pt idx="24">
                  <c:v>8.5170381582999999E-2</c:v>
                </c:pt>
                <c:pt idx="25">
                  <c:v>8.5421693327000003E-2</c:v>
                </c:pt>
                <c:pt idx="26">
                  <c:v>8.5636850266E-2</c:v>
                </c:pt>
                <c:pt idx="27">
                  <c:v>8.581354677700001E-2</c:v>
                </c:pt>
                <c:pt idx="28">
                  <c:v>8.5949954314000002E-2</c:v>
                </c:pt>
                <c:pt idx="29">
                  <c:v>8.6042705029000008E-2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Qtr'!$G$180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Qtr'!$G$181:$G$210</c:f>
              <c:numCache>
                <c:formatCode>0.00%</c:formatCode>
                <c:ptCount val="30"/>
                <c:pt idx="0">
                  <c:v>6.4245238415999995E-2</c:v>
                </c:pt>
                <c:pt idx="1">
                  <c:v>6.7426019114999985E-2</c:v>
                </c:pt>
                <c:pt idx="2">
                  <c:v>7.0034463801999985E-2</c:v>
                </c:pt>
                <c:pt idx="3">
                  <c:v>7.2761028088000002E-2</c:v>
                </c:pt>
                <c:pt idx="4">
                  <c:v>7.4749832491999985E-2</c:v>
                </c:pt>
                <c:pt idx="5">
                  <c:v>7.6347866818999993E-2</c:v>
                </c:pt>
                <c:pt idx="6">
                  <c:v>7.7556143438999997E-2</c:v>
                </c:pt>
                <c:pt idx="7">
                  <c:v>7.8489522882999999E-2</c:v>
                </c:pt>
                <c:pt idx="8">
                  <c:v>7.9250921115999989E-2</c:v>
                </c:pt>
                <c:pt idx="9">
                  <c:v>7.9897207913999985E-2</c:v>
                </c:pt>
                <c:pt idx="10">
                  <c:v>8.0469826883000001E-2</c:v>
                </c:pt>
                <c:pt idx="11">
                  <c:v>8.0995659457999997E-2</c:v>
                </c:pt>
                <c:pt idx="12">
                  <c:v>8.1490720943999992E-2</c:v>
                </c:pt>
                <c:pt idx="13">
                  <c:v>8.1958044309E-2</c:v>
                </c:pt>
                <c:pt idx="14">
                  <c:v>8.240277514899999E-2</c:v>
                </c:pt>
                <c:pt idx="15">
                  <c:v>8.2827521281999994E-2</c:v>
                </c:pt>
                <c:pt idx="16">
                  <c:v>8.3235265264999997E-2</c:v>
                </c:pt>
                <c:pt idx="17">
                  <c:v>8.3624901042999994E-2</c:v>
                </c:pt>
                <c:pt idx="18">
                  <c:v>8.3998461773999999E-2</c:v>
                </c:pt>
                <c:pt idx="19">
                  <c:v>8.4356224486999989E-2</c:v>
                </c:pt>
                <c:pt idx="20">
                  <c:v>8.4703489812999994E-2</c:v>
                </c:pt>
                <c:pt idx="21">
                  <c:v>8.5029975128999985E-2</c:v>
                </c:pt>
                <c:pt idx="22">
                  <c:v>8.5340616015999987E-2</c:v>
                </c:pt>
                <c:pt idx="23">
                  <c:v>8.5634886886999995E-2</c:v>
                </c:pt>
                <c:pt idx="24">
                  <c:v>8.5913042982999996E-2</c:v>
                </c:pt>
                <c:pt idx="25">
                  <c:v>8.617273755499999E-2</c:v>
                </c:pt>
                <c:pt idx="26">
                  <c:v>8.641391126499999E-2</c:v>
                </c:pt>
                <c:pt idx="27">
                  <c:v>8.6635705103999996E-2</c:v>
                </c:pt>
                <c:pt idx="28">
                  <c:v>8.6837528801999991E-2</c:v>
                </c:pt>
                <c:pt idx="29">
                  <c:v>8.7017107313999989E-2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7808"/>
        <c:axId val="117149056"/>
      </c:lineChart>
      <c:catAx>
        <c:axId val="11640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149056"/>
        <c:crosses val="autoZero"/>
        <c:auto val="1"/>
        <c:lblAlgn val="ctr"/>
        <c:lblOffset val="100"/>
        <c:noMultiLvlLbl val="0"/>
      </c:catAx>
      <c:valAx>
        <c:axId val="11714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0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7: Long Term Bond Yields - CCC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Qtr'!$B$215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Qtr'!$B$216:$B$245</c:f>
              <c:numCache>
                <c:formatCode>0.00%</c:formatCode>
                <c:ptCount val="30"/>
                <c:pt idx="0">
                  <c:v>0.12139725600109587</c:v>
                </c:pt>
                <c:pt idx="1">
                  <c:v>0.12633387967505058</c:v>
                </c:pt>
                <c:pt idx="2">
                  <c:v>0.13140800584048618</c:v>
                </c:pt>
                <c:pt idx="3">
                  <c:v>0.13550066891123658</c:v>
                </c:pt>
                <c:pt idx="4">
                  <c:v>0.13838178625587808</c:v>
                </c:pt>
                <c:pt idx="5">
                  <c:v>0.14054859000843078</c:v>
                </c:pt>
                <c:pt idx="6">
                  <c:v>0.14226657722324576</c:v>
                </c:pt>
                <c:pt idx="7">
                  <c:v>0.14367674389401958</c:v>
                </c:pt>
                <c:pt idx="8">
                  <c:v>0.14485797256648678</c:v>
                </c:pt>
                <c:pt idx="9">
                  <c:v>0.14585543584615937</c:v>
                </c:pt>
                <c:pt idx="10">
                  <c:v>0.14669507330414036</c:v>
                </c:pt>
                <c:pt idx="11">
                  <c:v>0.14739856884496058</c:v>
                </c:pt>
                <c:pt idx="12">
                  <c:v>0.14799512775436166</c:v>
                </c:pt>
                <c:pt idx="13">
                  <c:v>0.14850818985526987</c:v>
                </c:pt>
                <c:pt idx="14">
                  <c:v>0.14895441945454188</c:v>
                </c:pt>
                <c:pt idx="15">
                  <c:v>0.14934687914520006</c:v>
                </c:pt>
                <c:pt idx="16">
                  <c:v>0.14969544206028398</c:v>
                </c:pt>
                <c:pt idx="17">
                  <c:v>0.15000800789536117</c:v>
                </c:pt>
                <c:pt idx="18">
                  <c:v>0.15029043203583348</c:v>
                </c:pt>
                <c:pt idx="19">
                  <c:v>0.15054793166630118</c:v>
                </c:pt>
                <c:pt idx="20">
                  <c:v>0.15078465115751466</c:v>
                </c:pt>
                <c:pt idx="21">
                  <c:v>0.15100421747247739</c:v>
                </c:pt>
                <c:pt idx="22">
                  <c:v>0.15120932468019177</c:v>
                </c:pt>
                <c:pt idx="23">
                  <c:v>0.15140268367044507</c:v>
                </c:pt>
                <c:pt idx="24">
                  <c:v>0.15158654760621337</c:v>
                </c:pt>
                <c:pt idx="25">
                  <c:v>0.15176304227856308</c:v>
                </c:pt>
                <c:pt idx="26">
                  <c:v>0.15193371978620168</c:v>
                </c:pt>
                <c:pt idx="27">
                  <c:v>0.1521003712918832</c:v>
                </c:pt>
                <c:pt idx="28">
                  <c:v>0.15226451217885137</c:v>
                </c:pt>
                <c:pt idx="29">
                  <c:v>0.15242768205963886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Qtr'!$C$215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Qtr'!$C$216:$C$245</c:f>
              <c:numCache>
                <c:formatCode>0.00%</c:formatCode>
                <c:ptCount val="30"/>
                <c:pt idx="0">
                  <c:v>0.122732998596</c:v>
                </c:pt>
                <c:pt idx="1">
                  <c:v>0.126613765988</c:v>
                </c:pt>
                <c:pt idx="2">
                  <c:v>0.130951613632</c:v>
                </c:pt>
                <c:pt idx="3">
                  <c:v>0.13418860547799999</c:v>
                </c:pt>
                <c:pt idx="4">
                  <c:v>0.13640018571000001</c:v>
                </c:pt>
                <c:pt idx="5">
                  <c:v>0.13811574446700001</c:v>
                </c:pt>
                <c:pt idx="6">
                  <c:v>0.13940385166200001</c:v>
                </c:pt>
                <c:pt idx="7">
                  <c:v>0.14038850562399999</c:v>
                </c:pt>
                <c:pt idx="8">
                  <c:v>0.14117044811599999</c:v>
                </c:pt>
                <c:pt idx="9">
                  <c:v>0.14180994821699999</c:v>
                </c:pt>
                <c:pt idx="10">
                  <c:v>0.14234487818</c:v>
                </c:pt>
                <c:pt idx="11">
                  <c:v>0.142801702245</c:v>
                </c:pt>
                <c:pt idx="12">
                  <c:v>0.14319989869899999</c:v>
                </c:pt>
                <c:pt idx="13">
                  <c:v>0.14355367464399998</c:v>
                </c:pt>
                <c:pt idx="14">
                  <c:v>0.143873221045</c:v>
                </c:pt>
                <c:pt idx="15">
                  <c:v>0.14416661307699999</c:v>
                </c:pt>
                <c:pt idx="16">
                  <c:v>0.14444002496399999</c:v>
                </c:pt>
                <c:pt idx="17">
                  <c:v>0.14469845000600001</c:v>
                </c:pt>
                <c:pt idx="18">
                  <c:v>0.14494568484799999</c:v>
                </c:pt>
                <c:pt idx="19">
                  <c:v>0.14518512408099998</c:v>
                </c:pt>
                <c:pt idx="20">
                  <c:v>0.145419570872</c:v>
                </c:pt>
                <c:pt idx="21">
                  <c:v>0.14565148941799999</c:v>
                </c:pt>
                <c:pt idx="22">
                  <c:v>0.14588278063599999</c:v>
                </c:pt>
                <c:pt idx="23">
                  <c:v>0.14611541454599999</c:v>
                </c:pt>
                <c:pt idx="24">
                  <c:v>0.14635107443000001</c:v>
                </c:pt>
                <c:pt idx="25">
                  <c:v>0.14659137866399999</c:v>
                </c:pt>
                <c:pt idx="26">
                  <c:v>0.146837593825</c:v>
                </c:pt>
                <c:pt idx="27">
                  <c:v>0.14709117003799999</c:v>
                </c:pt>
                <c:pt idx="28">
                  <c:v>0.147353429896</c:v>
                </c:pt>
                <c:pt idx="29">
                  <c:v>0.14762572126199999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Qtr'!$D$215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Qtr'!$D$216:$D$245</c:f>
              <c:numCache>
                <c:formatCode>0.00%</c:formatCode>
                <c:ptCount val="30"/>
                <c:pt idx="0">
                  <c:v>0.121798229334</c:v>
                </c:pt>
                <c:pt idx="1">
                  <c:v>0.124515818311</c:v>
                </c:pt>
                <c:pt idx="2">
                  <c:v>0.127848678065</c:v>
                </c:pt>
                <c:pt idx="3">
                  <c:v>0.13074193956999999</c:v>
                </c:pt>
                <c:pt idx="4">
                  <c:v>0.13290086400500001</c:v>
                </c:pt>
                <c:pt idx="5">
                  <c:v>0.13457349714899999</c:v>
                </c:pt>
                <c:pt idx="6">
                  <c:v>0.135896430874</c:v>
                </c:pt>
                <c:pt idx="7">
                  <c:v>0.136976198385</c:v>
                </c:pt>
                <c:pt idx="8">
                  <c:v>0.13788396721099999</c:v>
                </c:pt>
                <c:pt idx="9">
                  <c:v>0.13866123886600001</c:v>
                </c:pt>
                <c:pt idx="10">
                  <c:v>0.13933396984900001</c:v>
                </c:pt>
                <c:pt idx="11">
                  <c:v>0.13992067062499999</c:v>
                </c:pt>
                <c:pt idx="12">
                  <c:v>0.14043917850000001</c:v>
                </c:pt>
                <c:pt idx="13">
                  <c:v>0.14090256744099999</c:v>
                </c:pt>
                <c:pt idx="14">
                  <c:v>0.14132065251699999</c:v>
                </c:pt>
                <c:pt idx="15">
                  <c:v>0.141700537106</c:v>
                </c:pt>
                <c:pt idx="16">
                  <c:v>0.142047641866</c:v>
                </c:pt>
                <c:pt idx="17">
                  <c:v>0.14236573956000001</c:v>
                </c:pt>
                <c:pt idx="18">
                  <c:v>0.14265799873400001</c:v>
                </c:pt>
                <c:pt idx="19">
                  <c:v>0.142926744242</c:v>
                </c:pt>
                <c:pt idx="20">
                  <c:v>0.14317383512100001</c:v>
                </c:pt>
                <c:pt idx="21">
                  <c:v>0.14340037340200001</c:v>
                </c:pt>
                <c:pt idx="22">
                  <c:v>0.143607453602</c:v>
                </c:pt>
                <c:pt idx="23">
                  <c:v>0.143795772987</c:v>
                </c:pt>
                <c:pt idx="24">
                  <c:v>0.14396590388300001</c:v>
                </c:pt>
                <c:pt idx="25">
                  <c:v>0.14411792614899999</c:v>
                </c:pt>
                <c:pt idx="26">
                  <c:v>0.14425207475500001</c:v>
                </c:pt>
                <c:pt idx="27">
                  <c:v>0.14436835539600001</c:v>
                </c:pt>
                <c:pt idx="28">
                  <c:v>0.14446673568500001</c:v>
                </c:pt>
                <c:pt idx="29">
                  <c:v>0.144546834816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Qtr'!$E$215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Qtr'!$E$216:$E$245</c:f>
              <c:numCache>
                <c:formatCode>0.00%</c:formatCode>
                <c:ptCount val="30"/>
                <c:pt idx="0">
                  <c:v>0.12103471638499999</c:v>
                </c:pt>
                <c:pt idx="1">
                  <c:v>0.12423590227299999</c:v>
                </c:pt>
                <c:pt idx="2">
                  <c:v>0.12794071495099998</c:v>
                </c:pt>
                <c:pt idx="3">
                  <c:v>0.13148676297199999</c:v>
                </c:pt>
                <c:pt idx="4">
                  <c:v>0.13445095274499999</c:v>
                </c:pt>
                <c:pt idx="5">
                  <c:v>0.13674502139799999</c:v>
                </c:pt>
                <c:pt idx="6">
                  <c:v>0.138420733411</c:v>
                </c:pt>
                <c:pt idx="7">
                  <c:v>0.13967199264800001</c:v>
                </c:pt>
                <c:pt idx="8">
                  <c:v>0.140662870302</c:v>
                </c:pt>
                <c:pt idx="9">
                  <c:v>0.14149242553300001</c:v>
                </c:pt>
                <c:pt idx="10">
                  <c:v>0.14222561720499999</c:v>
                </c:pt>
                <c:pt idx="11">
                  <c:v>0.142904139836</c:v>
                </c:pt>
                <c:pt idx="12">
                  <c:v>0.143542085667</c:v>
                </c:pt>
                <c:pt idx="13">
                  <c:v>0.14414335812500001</c:v>
                </c:pt>
                <c:pt idx="14">
                  <c:v>0.14471087479799999</c:v>
                </c:pt>
                <c:pt idx="15">
                  <c:v>0.14524619167199998</c:v>
                </c:pt>
                <c:pt idx="16">
                  <c:v>0.14575018122700001</c:v>
                </c:pt>
                <c:pt idx="17">
                  <c:v>0.146222542278</c:v>
                </c:pt>
                <c:pt idx="18">
                  <c:v>0.14666301059100001</c:v>
                </c:pt>
                <c:pt idx="19">
                  <c:v>0.14707070589900001</c:v>
                </c:pt>
                <c:pt idx="20">
                  <c:v>0.147444519646</c:v>
                </c:pt>
                <c:pt idx="21">
                  <c:v>0.14778254695099999</c:v>
                </c:pt>
                <c:pt idx="22">
                  <c:v>0.14808312268000001</c:v>
                </c:pt>
                <c:pt idx="23">
                  <c:v>0.14834415561299999</c:v>
                </c:pt>
                <c:pt idx="24">
                  <c:v>0.14856346427799999</c:v>
                </c:pt>
                <c:pt idx="25">
                  <c:v>0.148738225019</c:v>
                </c:pt>
                <c:pt idx="26">
                  <c:v>0.14886589345000001</c:v>
                </c:pt>
                <c:pt idx="27">
                  <c:v>0.14894361334799999</c:v>
                </c:pt>
                <c:pt idx="28">
                  <c:v>0.14896850784599999</c:v>
                </c:pt>
                <c:pt idx="29">
                  <c:v>0.148937232202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Qtr'!$F$215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Qtr'!$F$216:$F$245</c:f>
              <c:numCache>
                <c:formatCode>0.00%</c:formatCode>
                <c:ptCount val="30"/>
                <c:pt idx="0">
                  <c:v>0.120479242825</c:v>
                </c:pt>
                <c:pt idx="1">
                  <c:v>0.123283844707</c:v>
                </c:pt>
                <c:pt idx="2">
                  <c:v>0.12617569719899999</c:v>
                </c:pt>
                <c:pt idx="3">
                  <c:v>0.128709921591</c:v>
                </c:pt>
                <c:pt idx="4">
                  <c:v>0.13091469254900001</c:v>
                </c:pt>
                <c:pt idx="5">
                  <c:v>0.13298314215199999</c:v>
                </c:pt>
                <c:pt idx="6">
                  <c:v>0.13458137665600001</c:v>
                </c:pt>
                <c:pt idx="7">
                  <c:v>0.135797039373</c:v>
                </c:pt>
                <c:pt idx="8">
                  <c:v>0.136775064566</c:v>
                </c:pt>
                <c:pt idx="9">
                  <c:v>0.13759635064600001</c:v>
                </c:pt>
                <c:pt idx="10">
                  <c:v>0.13831918080200001</c:v>
                </c:pt>
                <c:pt idx="11">
                  <c:v>0.13898128781800001</c:v>
                </c:pt>
                <c:pt idx="12">
                  <c:v>0.13960730391199999</c:v>
                </c:pt>
                <c:pt idx="13">
                  <c:v>0.14019993044599999</c:v>
                </c:pt>
                <c:pt idx="14">
                  <c:v>0.14076381823100001</c:v>
                </c:pt>
                <c:pt idx="15">
                  <c:v>0.141300542936</c:v>
                </c:pt>
                <c:pt idx="16">
                  <c:v>0.14181261905000001</c:v>
                </c:pt>
                <c:pt idx="17">
                  <c:v>0.142297546818</c:v>
                </c:pt>
                <c:pt idx="18">
                  <c:v>0.14275674674299998</c:v>
                </c:pt>
                <c:pt idx="19">
                  <c:v>0.14318971171600001</c:v>
                </c:pt>
                <c:pt idx="20">
                  <c:v>0.143601368787</c:v>
                </c:pt>
                <c:pt idx="21">
                  <c:v>0.143979263389</c:v>
                </c:pt>
                <c:pt idx="22">
                  <c:v>0.14432793039300001</c:v>
                </c:pt>
                <c:pt idx="23">
                  <c:v>0.144645956587</c:v>
                </c:pt>
                <c:pt idx="24">
                  <c:v>0.14493238158300001</c:v>
                </c:pt>
                <c:pt idx="25">
                  <c:v>0.14518369332699999</c:v>
                </c:pt>
                <c:pt idx="26">
                  <c:v>0.145398850266</c:v>
                </c:pt>
                <c:pt idx="27">
                  <c:v>0.14557554677699999</c:v>
                </c:pt>
                <c:pt idx="28">
                  <c:v>0.145711954314</c:v>
                </c:pt>
                <c:pt idx="29">
                  <c:v>0.145804705029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Qtr'!$G$215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Qtr'!$G$216:$G$245</c:f>
              <c:numCache>
                <c:formatCode>0.00%</c:formatCode>
                <c:ptCount val="30"/>
                <c:pt idx="0">
                  <c:v>0.123000238416</c:v>
                </c:pt>
                <c:pt idx="1">
                  <c:v>0.12618101911499999</c:v>
                </c:pt>
                <c:pt idx="2">
                  <c:v>0.12878946380199999</c:v>
                </c:pt>
                <c:pt idx="3">
                  <c:v>0.131516028088</c:v>
                </c:pt>
                <c:pt idx="4">
                  <c:v>0.13350483249199999</c:v>
                </c:pt>
                <c:pt idx="5">
                  <c:v>0.13510286681899999</c:v>
                </c:pt>
                <c:pt idx="6">
                  <c:v>0.136311143439</c:v>
                </c:pt>
                <c:pt idx="7">
                  <c:v>0.13724452288299999</c:v>
                </c:pt>
                <c:pt idx="8">
                  <c:v>0.13800592111599999</c:v>
                </c:pt>
                <c:pt idx="9">
                  <c:v>0.13865220791399999</c:v>
                </c:pt>
                <c:pt idx="10">
                  <c:v>0.139224826883</c:v>
                </c:pt>
                <c:pt idx="11">
                  <c:v>0.139750659458</c:v>
                </c:pt>
                <c:pt idx="12">
                  <c:v>0.14024572094400001</c:v>
                </c:pt>
                <c:pt idx="13">
                  <c:v>0.140713044309</c:v>
                </c:pt>
                <c:pt idx="14">
                  <c:v>0.14115777514899999</c:v>
                </c:pt>
                <c:pt idx="15">
                  <c:v>0.141582521282</c:v>
                </c:pt>
                <c:pt idx="16">
                  <c:v>0.141990265265</c:v>
                </c:pt>
                <c:pt idx="17">
                  <c:v>0.142379901043</c:v>
                </c:pt>
                <c:pt idx="18">
                  <c:v>0.142753461774</c:v>
                </c:pt>
                <c:pt idx="19">
                  <c:v>0.143111224487</c:v>
                </c:pt>
                <c:pt idx="20">
                  <c:v>0.143458489813</c:v>
                </c:pt>
                <c:pt idx="21">
                  <c:v>0.14378497512899999</c:v>
                </c:pt>
                <c:pt idx="22">
                  <c:v>0.14409561601599999</c:v>
                </c:pt>
                <c:pt idx="23">
                  <c:v>0.144389886887</c:v>
                </c:pt>
                <c:pt idx="24">
                  <c:v>0.14466804298299998</c:v>
                </c:pt>
                <c:pt idx="25">
                  <c:v>0.14492773755499999</c:v>
                </c:pt>
                <c:pt idx="26">
                  <c:v>0.14516891126500001</c:v>
                </c:pt>
                <c:pt idx="27">
                  <c:v>0.14539070510399998</c:v>
                </c:pt>
                <c:pt idx="28">
                  <c:v>0.14559252880199999</c:v>
                </c:pt>
                <c:pt idx="29">
                  <c:v>0.145772107314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36160"/>
        <c:axId val="117151360"/>
      </c:lineChart>
      <c:catAx>
        <c:axId val="11663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151360"/>
        <c:crosses val="autoZero"/>
        <c:auto val="1"/>
        <c:lblAlgn val="ctr"/>
        <c:lblOffset val="100"/>
        <c:noMultiLvlLbl val="0"/>
      </c:catAx>
      <c:valAx>
        <c:axId val="117151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63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8: Long Term Bond Yields - 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Qtr'!$B$250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'Long Term Yields by Qtr'!$B$251:$B$280</c:f>
              <c:numCache>
                <c:formatCode>0.00%</c:formatCode>
                <c:ptCount val="30"/>
                <c:pt idx="0">
                  <c:v>0.16335325405404588</c:v>
                </c:pt>
                <c:pt idx="1">
                  <c:v>0.16828987772800058</c:v>
                </c:pt>
                <c:pt idx="2">
                  <c:v>0.17336400389343617</c:v>
                </c:pt>
                <c:pt idx="3">
                  <c:v>0.17745666696418658</c:v>
                </c:pt>
                <c:pt idx="4">
                  <c:v>0.18033778430882808</c:v>
                </c:pt>
                <c:pt idx="5">
                  <c:v>0.18250458806138078</c:v>
                </c:pt>
                <c:pt idx="6">
                  <c:v>0.18422257527619579</c:v>
                </c:pt>
                <c:pt idx="7">
                  <c:v>0.18563274194696958</c:v>
                </c:pt>
                <c:pt idx="8">
                  <c:v>0.18681397061943678</c:v>
                </c:pt>
                <c:pt idx="9">
                  <c:v>0.1878114338991094</c:v>
                </c:pt>
                <c:pt idx="10">
                  <c:v>0.18865107135709039</c:v>
                </c:pt>
                <c:pt idx="11">
                  <c:v>0.18935456689791058</c:v>
                </c:pt>
                <c:pt idx="12">
                  <c:v>0.18995112580731169</c:v>
                </c:pt>
                <c:pt idx="13">
                  <c:v>0.1904641879082199</c:v>
                </c:pt>
                <c:pt idx="14">
                  <c:v>0.19091041750749188</c:v>
                </c:pt>
                <c:pt idx="15">
                  <c:v>0.19130287719815009</c:v>
                </c:pt>
                <c:pt idx="16">
                  <c:v>0.19165144011323398</c:v>
                </c:pt>
                <c:pt idx="17">
                  <c:v>0.1919640059483112</c:v>
                </c:pt>
                <c:pt idx="18">
                  <c:v>0.19224643008878348</c:v>
                </c:pt>
                <c:pt idx="19">
                  <c:v>0.19250392971925118</c:v>
                </c:pt>
                <c:pt idx="20">
                  <c:v>0.19274064921046469</c:v>
                </c:pt>
                <c:pt idx="21">
                  <c:v>0.19296021552542739</c:v>
                </c:pt>
                <c:pt idx="22">
                  <c:v>0.1931653227331418</c:v>
                </c:pt>
                <c:pt idx="23">
                  <c:v>0.1933586817233951</c:v>
                </c:pt>
                <c:pt idx="24">
                  <c:v>0.1935425456591634</c:v>
                </c:pt>
                <c:pt idx="25">
                  <c:v>0.1937190403315131</c:v>
                </c:pt>
                <c:pt idx="26">
                  <c:v>0.19388971783915168</c:v>
                </c:pt>
                <c:pt idx="27">
                  <c:v>0.1940563693448332</c:v>
                </c:pt>
                <c:pt idx="28">
                  <c:v>0.1942205102318014</c:v>
                </c:pt>
                <c:pt idx="29">
                  <c:v>0.19438368011258889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Qtr'!$C$250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'Long Term Yields by Qtr'!$C$251:$C$280</c:f>
              <c:numCache>
                <c:formatCode>0.00%</c:formatCode>
                <c:ptCount val="30"/>
                <c:pt idx="0">
                  <c:v>0.16440499859600002</c:v>
                </c:pt>
                <c:pt idx="1">
                  <c:v>0.16828576598800002</c:v>
                </c:pt>
                <c:pt idx="2">
                  <c:v>0.17262361363200002</c:v>
                </c:pt>
                <c:pt idx="3">
                  <c:v>0.175860605478</c:v>
                </c:pt>
                <c:pt idx="4">
                  <c:v>0.17807218571</c:v>
                </c:pt>
                <c:pt idx="5">
                  <c:v>0.17978774446700002</c:v>
                </c:pt>
                <c:pt idx="6">
                  <c:v>0.18107585166200002</c:v>
                </c:pt>
                <c:pt idx="7">
                  <c:v>0.182060505624</c:v>
                </c:pt>
                <c:pt idx="8">
                  <c:v>0.18284244811600001</c:v>
                </c:pt>
                <c:pt idx="9">
                  <c:v>0.18348194821700001</c:v>
                </c:pt>
                <c:pt idx="10">
                  <c:v>0.18401687818000001</c:v>
                </c:pt>
                <c:pt idx="11">
                  <c:v>0.18447370224500001</c:v>
                </c:pt>
                <c:pt idx="12">
                  <c:v>0.184871898699</c:v>
                </c:pt>
                <c:pt idx="13">
                  <c:v>0.18522567464400003</c:v>
                </c:pt>
                <c:pt idx="14">
                  <c:v>0.18554522104500001</c:v>
                </c:pt>
                <c:pt idx="15">
                  <c:v>0.185838613077</c:v>
                </c:pt>
                <c:pt idx="16">
                  <c:v>0.18611202496400001</c:v>
                </c:pt>
                <c:pt idx="17">
                  <c:v>0.186370450006</c:v>
                </c:pt>
                <c:pt idx="18">
                  <c:v>0.18661768484800001</c:v>
                </c:pt>
                <c:pt idx="19">
                  <c:v>0.18685712408100003</c:v>
                </c:pt>
                <c:pt idx="20">
                  <c:v>0.18709157087200001</c:v>
                </c:pt>
                <c:pt idx="21">
                  <c:v>0.18732348941800001</c:v>
                </c:pt>
                <c:pt idx="22">
                  <c:v>0.18755478063600001</c:v>
                </c:pt>
                <c:pt idx="23">
                  <c:v>0.18778741454600001</c:v>
                </c:pt>
                <c:pt idx="24">
                  <c:v>0.18802307443000002</c:v>
                </c:pt>
                <c:pt idx="25">
                  <c:v>0.188263378664</c:v>
                </c:pt>
                <c:pt idx="26">
                  <c:v>0.18850959382500002</c:v>
                </c:pt>
                <c:pt idx="27">
                  <c:v>0.18876317003800003</c:v>
                </c:pt>
                <c:pt idx="28">
                  <c:v>0.18902542989600002</c:v>
                </c:pt>
                <c:pt idx="29">
                  <c:v>0.18929772126200001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Qtr'!$D$250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'Long Term Yields by Qtr'!$D$251:$D$280</c:f>
              <c:numCache>
                <c:formatCode>0.00%</c:formatCode>
                <c:ptCount val="30"/>
                <c:pt idx="0">
                  <c:v>0.16284889600066668</c:v>
                </c:pt>
                <c:pt idx="1">
                  <c:v>0.16556648497766668</c:v>
                </c:pt>
                <c:pt idx="2">
                  <c:v>0.16889934473166668</c:v>
                </c:pt>
                <c:pt idx="3">
                  <c:v>0.17179260623666667</c:v>
                </c:pt>
                <c:pt idx="4">
                  <c:v>0.17395153067166669</c:v>
                </c:pt>
                <c:pt idx="5">
                  <c:v>0.17562416381566667</c:v>
                </c:pt>
                <c:pt idx="6">
                  <c:v>0.17694709754066668</c:v>
                </c:pt>
                <c:pt idx="7">
                  <c:v>0.17802686505166668</c:v>
                </c:pt>
                <c:pt idx="8">
                  <c:v>0.17893463387766667</c:v>
                </c:pt>
                <c:pt idx="9">
                  <c:v>0.17971190553266669</c:v>
                </c:pt>
                <c:pt idx="10">
                  <c:v>0.18038463651566669</c:v>
                </c:pt>
                <c:pt idx="11">
                  <c:v>0.18097133729166667</c:v>
                </c:pt>
                <c:pt idx="12">
                  <c:v>0.18148984516666669</c:v>
                </c:pt>
                <c:pt idx="13">
                  <c:v>0.18195323410766667</c:v>
                </c:pt>
                <c:pt idx="14">
                  <c:v>0.18237131918366667</c:v>
                </c:pt>
                <c:pt idx="15">
                  <c:v>0.18275120377266668</c:v>
                </c:pt>
                <c:pt idx="16">
                  <c:v>0.18309830853266668</c:v>
                </c:pt>
                <c:pt idx="17">
                  <c:v>0.18341640622666669</c:v>
                </c:pt>
                <c:pt idx="18">
                  <c:v>0.18370866540066669</c:v>
                </c:pt>
                <c:pt idx="19">
                  <c:v>0.18397741090866668</c:v>
                </c:pt>
                <c:pt idx="20">
                  <c:v>0.18422450178766669</c:v>
                </c:pt>
                <c:pt idx="21">
                  <c:v>0.18445104006866669</c:v>
                </c:pt>
                <c:pt idx="22">
                  <c:v>0.18465812026866668</c:v>
                </c:pt>
                <c:pt idx="23">
                  <c:v>0.18484643965366668</c:v>
                </c:pt>
                <c:pt idx="24">
                  <c:v>0.18501657054966669</c:v>
                </c:pt>
                <c:pt idx="25">
                  <c:v>0.18516859281566667</c:v>
                </c:pt>
                <c:pt idx="26">
                  <c:v>0.18530274142166669</c:v>
                </c:pt>
                <c:pt idx="27">
                  <c:v>0.18541902206266669</c:v>
                </c:pt>
                <c:pt idx="28">
                  <c:v>0.18551740235166669</c:v>
                </c:pt>
                <c:pt idx="29">
                  <c:v>0.18559750148266668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Qtr'!$E$250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Qtr'!$E$251:$E$280</c:f>
              <c:numCache>
                <c:formatCode>0.00%</c:formatCode>
                <c:ptCount val="30"/>
                <c:pt idx="0">
                  <c:v>0.16149138305166666</c:v>
                </c:pt>
                <c:pt idx="1">
                  <c:v>0.16469256893966666</c:v>
                </c:pt>
                <c:pt idx="2">
                  <c:v>0.16839738161766665</c:v>
                </c:pt>
                <c:pt idx="3">
                  <c:v>0.17194342963866666</c:v>
                </c:pt>
                <c:pt idx="4">
                  <c:v>0.17490761941166666</c:v>
                </c:pt>
                <c:pt idx="5">
                  <c:v>0.17720168806466666</c:v>
                </c:pt>
                <c:pt idx="6">
                  <c:v>0.17887740007766667</c:v>
                </c:pt>
                <c:pt idx="7">
                  <c:v>0.18012865931466665</c:v>
                </c:pt>
                <c:pt idx="8">
                  <c:v>0.18111953696866667</c:v>
                </c:pt>
                <c:pt idx="9">
                  <c:v>0.18194909219966665</c:v>
                </c:pt>
                <c:pt idx="10">
                  <c:v>0.18268228387166666</c:v>
                </c:pt>
                <c:pt idx="11">
                  <c:v>0.18336080650266667</c:v>
                </c:pt>
                <c:pt idx="12">
                  <c:v>0.18399875233366667</c:v>
                </c:pt>
                <c:pt idx="13">
                  <c:v>0.18460002479166665</c:v>
                </c:pt>
                <c:pt idx="14">
                  <c:v>0.18516754146466666</c:v>
                </c:pt>
                <c:pt idx="15">
                  <c:v>0.18570285833866668</c:v>
                </c:pt>
                <c:pt idx="16">
                  <c:v>0.18620684789366665</c:v>
                </c:pt>
                <c:pt idx="17">
                  <c:v>0.18667920894466666</c:v>
                </c:pt>
                <c:pt idx="18">
                  <c:v>0.18711967725766665</c:v>
                </c:pt>
                <c:pt idx="19">
                  <c:v>0.18752737256566665</c:v>
                </c:pt>
                <c:pt idx="20">
                  <c:v>0.18790118631266667</c:v>
                </c:pt>
                <c:pt idx="21">
                  <c:v>0.18823921361766666</c:v>
                </c:pt>
                <c:pt idx="22">
                  <c:v>0.18853978934666665</c:v>
                </c:pt>
                <c:pt idx="23">
                  <c:v>0.18880082227966666</c:v>
                </c:pt>
                <c:pt idx="24">
                  <c:v>0.18902013094466666</c:v>
                </c:pt>
                <c:pt idx="25">
                  <c:v>0.18919489168566667</c:v>
                </c:pt>
                <c:pt idx="26">
                  <c:v>0.18932256011666665</c:v>
                </c:pt>
                <c:pt idx="27">
                  <c:v>0.18940028001466666</c:v>
                </c:pt>
                <c:pt idx="28">
                  <c:v>0.18942517451266666</c:v>
                </c:pt>
                <c:pt idx="29">
                  <c:v>0.18939389886866667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Qtr'!$F$250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Qtr'!$F$251:$F$280</c:f>
              <c:numCache>
                <c:formatCode>0.00%</c:formatCode>
                <c:ptCount val="30"/>
                <c:pt idx="0">
                  <c:v>0.16032057615833337</c:v>
                </c:pt>
                <c:pt idx="1">
                  <c:v>0.16312517804033336</c:v>
                </c:pt>
                <c:pt idx="2">
                  <c:v>0.16601703053233335</c:v>
                </c:pt>
                <c:pt idx="3">
                  <c:v>0.16855125492433334</c:v>
                </c:pt>
                <c:pt idx="4">
                  <c:v>0.17075602588233335</c:v>
                </c:pt>
                <c:pt idx="5">
                  <c:v>0.17282447548533336</c:v>
                </c:pt>
                <c:pt idx="6">
                  <c:v>0.17442270998933335</c:v>
                </c:pt>
                <c:pt idx="7">
                  <c:v>0.17563837270633337</c:v>
                </c:pt>
                <c:pt idx="8">
                  <c:v>0.17661639789933337</c:v>
                </c:pt>
                <c:pt idx="9">
                  <c:v>0.17743768397933335</c:v>
                </c:pt>
                <c:pt idx="10">
                  <c:v>0.17816051413533335</c:v>
                </c:pt>
                <c:pt idx="11">
                  <c:v>0.17882262115133335</c:v>
                </c:pt>
                <c:pt idx="12">
                  <c:v>0.17944863724533336</c:v>
                </c:pt>
                <c:pt idx="13">
                  <c:v>0.18004126377933335</c:v>
                </c:pt>
                <c:pt idx="14">
                  <c:v>0.18060515156433335</c:v>
                </c:pt>
                <c:pt idx="15">
                  <c:v>0.18114187626933337</c:v>
                </c:pt>
                <c:pt idx="16">
                  <c:v>0.18165395238333334</c:v>
                </c:pt>
                <c:pt idx="17">
                  <c:v>0.18213888015133334</c:v>
                </c:pt>
                <c:pt idx="18">
                  <c:v>0.18259808007633335</c:v>
                </c:pt>
                <c:pt idx="19">
                  <c:v>0.18303104504933335</c:v>
                </c:pt>
                <c:pt idx="20">
                  <c:v>0.18344270212033337</c:v>
                </c:pt>
                <c:pt idx="21">
                  <c:v>0.18382059672233336</c:v>
                </c:pt>
                <c:pt idx="22">
                  <c:v>0.18416926372633335</c:v>
                </c:pt>
                <c:pt idx="23">
                  <c:v>0.18448728992033336</c:v>
                </c:pt>
                <c:pt idx="24">
                  <c:v>0.18477371491633335</c:v>
                </c:pt>
                <c:pt idx="25">
                  <c:v>0.18502502666033335</c:v>
                </c:pt>
                <c:pt idx="26">
                  <c:v>0.18524018359933336</c:v>
                </c:pt>
                <c:pt idx="27">
                  <c:v>0.18541688011033336</c:v>
                </c:pt>
                <c:pt idx="28">
                  <c:v>0.18555328764733336</c:v>
                </c:pt>
                <c:pt idx="29">
                  <c:v>0.18564603836233334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Qtr'!$G$250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Qtr'!$G$251:$G$280</c:f>
              <c:numCache>
                <c:formatCode>0.00%</c:formatCode>
                <c:ptCount val="30"/>
                <c:pt idx="0">
                  <c:v>0.16217023841599998</c:v>
                </c:pt>
                <c:pt idx="1">
                  <c:v>0.165351019115</c:v>
                </c:pt>
                <c:pt idx="2">
                  <c:v>0.167959463802</c:v>
                </c:pt>
                <c:pt idx="3">
                  <c:v>0.17068602808799999</c:v>
                </c:pt>
                <c:pt idx="4">
                  <c:v>0.172674832492</c:v>
                </c:pt>
                <c:pt idx="5">
                  <c:v>0.17427286681900001</c:v>
                </c:pt>
                <c:pt idx="6">
                  <c:v>0.17548114343899998</c:v>
                </c:pt>
                <c:pt idx="7">
                  <c:v>0.176414522883</c:v>
                </c:pt>
                <c:pt idx="8">
                  <c:v>0.177175921116</c:v>
                </c:pt>
                <c:pt idx="9">
                  <c:v>0.177822207914</c:v>
                </c:pt>
                <c:pt idx="10">
                  <c:v>0.17839482688299999</c:v>
                </c:pt>
                <c:pt idx="11">
                  <c:v>0.17892065945799998</c:v>
                </c:pt>
                <c:pt idx="12">
                  <c:v>0.17941572094399999</c:v>
                </c:pt>
                <c:pt idx="13">
                  <c:v>0.17988304430899998</c:v>
                </c:pt>
                <c:pt idx="14">
                  <c:v>0.180327775149</c:v>
                </c:pt>
                <c:pt idx="15">
                  <c:v>0.18075252128199998</c:v>
                </c:pt>
                <c:pt idx="16">
                  <c:v>0.18116026526499998</c:v>
                </c:pt>
                <c:pt idx="17">
                  <c:v>0.18154990104300001</c:v>
                </c:pt>
                <c:pt idx="18">
                  <c:v>0.18192346177399998</c:v>
                </c:pt>
                <c:pt idx="19">
                  <c:v>0.18228122448699999</c:v>
                </c:pt>
                <c:pt idx="20">
                  <c:v>0.18262848981300001</c:v>
                </c:pt>
                <c:pt idx="21">
                  <c:v>0.182954975129</c:v>
                </c:pt>
                <c:pt idx="22">
                  <c:v>0.183265616016</c:v>
                </c:pt>
                <c:pt idx="23">
                  <c:v>0.18355988688699998</c:v>
                </c:pt>
                <c:pt idx="24">
                  <c:v>0.18383804298299999</c:v>
                </c:pt>
                <c:pt idx="25">
                  <c:v>0.184097737555</c:v>
                </c:pt>
                <c:pt idx="26">
                  <c:v>0.18433891126499999</c:v>
                </c:pt>
                <c:pt idx="27">
                  <c:v>0.18456070510399999</c:v>
                </c:pt>
                <c:pt idx="28">
                  <c:v>0.184762528802</c:v>
                </c:pt>
                <c:pt idx="29">
                  <c:v>0.18494210731399999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98176"/>
        <c:axId val="117506048"/>
      </c:lineChart>
      <c:catAx>
        <c:axId val="11729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506048"/>
        <c:crosses val="autoZero"/>
        <c:auto val="1"/>
        <c:lblAlgn val="ctr"/>
        <c:lblOffset val="100"/>
        <c:noMultiLvlLbl val="0"/>
      </c:catAx>
      <c:valAx>
        <c:axId val="117506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29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10: Long Term Bond Yields by Rating as of 6/30/2015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Qtr'!$AF$285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Qtr'!$AF$286:$AF$315</c:f>
              <c:numCache>
                <c:formatCode>0.00%</c:formatCode>
                <c:ptCount val="30"/>
                <c:pt idx="0">
                  <c:v>7.7167163850000008E-3</c:v>
                </c:pt>
                <c:pt idx="1">
                  <c:v>1.1611902273000001E-2</c:v>
                </c:pt>
                <c:pt idx="2">
                  <c:v>1.6010714951E-2</c:v>
                </c:pt>
                <c:pt idx="3">
                  <c:v>2.0250762972E-2</c:v>
                </c:pt>
                <c:pt idx="4">
                  <c:v>2.3836452745E-2</c:v>
                </c:pt>
                <c:pt idx="5">
                  <c:v>2.6752021398000002E-2</c:v>
                </c:pt>
                <c:pt idx="6">
                  <c:v>2.8594733411000002E-2</c:v>
                </c:pt>
                <c:pt idx="7">
                  <c:v>3.0012992648E-2</c:v>
                </c:pt>
                <c:pt idx="8">
                  <c:v>3.1170870302000001E-2</c:v>
                </c:pt>
                <c:pt idx="9">
                  <c:v>3.2146896121235294E-2</c:v>
                </c:pt>
                <c:pt idx="10">
                  <c:v>3.3026558381470589E-2</c:v>
                </c:pt>
                <c:pt idx="11">
                  <c:v>3.3851551600705881E-2</c:v>
                </c:pt>
                <c:pt idx="12">
                  <c:v>3.4635968019941177E-2</c:v>
                </c:pt>
                <c:pt idx="13">
                  <c:v>3.5383711066176472E-2</c:v>
                </c:pt>
                <c:pt idx="14">
                  <c:v>3.6097698327411762E-2</c:v>
                </c:pt>
                <c:pt idx="15">
                  <c:v>3.6779485789647057E-2</c:v>
                </c:pt>
                <c:pt idx="16">
                  <c:v>3.7429945932882354E-2</c:v>
                </c:pt>
                <c:pt idx="17">
                  <c:v>3.8048777572117644E-2</c:v>
                </c:pt>
                <c:pt idx="18">
                  <c:v>3.8635716473352941E-2</c:v>
                </c:pt>
                <c:pt idx="19">
                  <c:v>3.9189882369588237E-2</c:v>
                </c:pt>
                <c:pt idx="20">
                  <c:v>3.9710166704823531E-2</c:v>
                </c:pt>
                <c:pt idx="21">
                  <c:v>4.019466459805883E-2</c:v>
                </c:pt>
                <c:pt idx="22">
                  <c:v>4.0641710915294123E-2</c:v>
                </c:pt>
                <c:pt idx="23">
                  <c:v>4.104921443652941E-2</c:v>
                </c:pt>
                <c:pt idx="24">
                  <c:v>4.1414993689764708E-2</c:v>
                </c:pt>
                <c:pt idx="25">
                  <c:v>4.1736225018999998E-2</c:v>
                </c:pt>
                <c:pt idx="26">
                  <c:v>4.2010364038235291E-2</c:v>
                </c:pt>
                <c:pt idx="27">
                  <c:v>4.2234554524470586E-2</c:v>
                </c:pt>
                <c:pt idx="28">
                  <c:v>4.2405919610705882E-2</c:v>
                </c:pt>
                <c:pt idx="29">
                  <c:v>4.2521114554941175E-2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Qtr'!$AG$285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Qtr'!$AG$286:$AG$315</c:f>
              <c:numCache>
                <c:formatCode>0.00%</c:formatCode>
                <c:ptCount val="30"/>
                <c:pt idx="0">
                  <c:v>9.0527163850000012E-3</c:v>
                </c:pt>
                <c:pt idx="1">
                  <c:v>1.3311902273000002E-2</c:v>
                </c:pt>
                <c:pt idx="2">
                  <c:v>1.8074714951E-2</c:v>
                </c:pt>
                <c:pt idx="3">
                  <c:v>2.2678762971999999E-2</c:v>
                </c:pt>
                <c:pt idx="4">
                  <c:v>2.6347952745E-2</c:v>
                </c:pt>
                <c:pt idx="5">
                  <c:v>2.9347021397999998E-2</c:v>
                </c:pt>
                <c:pt idx="6">
                  <c:v>3.1383066744333332E-2</c:v>
                </c:pt>
                <c:pt idx="7">
                  <c:v>3.2994659314666663E-2</c:v>
                </c:pt>
                <c:pt idx="8">
                  <c:v>3.4345870302000002E-2</c:v>
                </c:pt>
                <c:pt idx="9">
                  <c:v>3.5305958866333337E-2</c:v>
                </c:pt>
                <c:pt idx="10">
                  <c:v>3.616968387166667E-2</c:v>
                </c:pt>
                <c:pt idx="11">
                  <c:v>3.6978739836000002E-2</c:v>
                </c:pt>
                <c:pt idx="12">
                  <c:v>3.7747219000333336E-2</c:v>
                </c:pt>
                <c:pt idx="13">
                  <c:v>3.8479024791666663E-2</c:v>
                </c:pt>
                <c:pt idx="14">
                  <c:v>3.9177074797999999E-2</c:v>
                </c:pt>
                <c:pt idx="15">
                  <c:v>3.9842925005333332E-2</c:v>
                </c:pt>
                <c:pt idx="16">
                  <c:v>4.0477447893666668E-2</c:v>
                </c:pt>
                <c:pt idx="17">
                  <c:v>4.1080342277999997E-2</c:v>
                </c:pt>
                <c:pt idx="18">
                  <c:v>4.1651343924333332E-2</c:v>
                </c:pt>
                <c:pt idx="19">
                  <c:v>4.2189572565666668E-2</c:v>
                </c:pt>
                <c:pt idx="20">
                  <c:v>4.2693919646E-2</c:v>
                </c:pt>
                <c:pt idx="21">
                  <c:v>4.3162480284333338E-2</c:v>
                </c:pt>
                <c:pt idx="22">
                  <c:v>4.359358934666667E-2</c:v>
                </c:pt>
                <c:pt idx="23">
                  <c:v>4.3985155613000003E-2</c:v>
                </c:pt>
                <c:pt idx="24">
                  <c:v>4.4334997611333332E-2</c:v>
                </c:pt>
                <c:pt idx="25">
                  <c:v>4.4640291685666668E-2</c:v>
                </c:pt>
                <c:pt idx="26">
                  <c:v>4.489849345E-2</c:v>
                </c:pt>
                <c:pt idx="27">
                  <c:v>4.5106746681333333E-2</c:v>
                </c:pt>
                <c:pt idx="28">
                  <c:v>4.5262174512666668E-2</c:v>
                </c:pt>
                <c:pt idx="29">
                  <c:v>4.5361432202E-2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Qtr'!$AH$285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Qtr'!$AH$286:$AH$315</c:f>
              <c:numCache>
                <c:formatCode>0.00%</c:formatCode>
                <c:ptCount val="30"/>
                <c:pt idx="0">
                  <c:v>1.2225716385E-2</c:v>
                </c:pt>
                <c:pt idx="1">
                  <c:v>1.6417902273000003E-2</c:v>
                </c:pt>
                <c:pt idx="2">
                  <c:v>2.1113714951E-2</c:v>
                </c:pt>
                <c:pt idx="3">
                  <c:v>2.5650762972000002E-2</c:v>
                </c:pt>
                <c:pt idx="4">
                  <c:v>2.9460452744999997E-2</c:v>
                </c:pt>
                <c:pt idx="5">
                  <c:v>3.2600021398000001E-2</c:v>
                </c:pt>
                <c:pt idx="6">
                  <c:v>3.440840007766667E-2</c:v>
                </c:pt>
                <c:pt idx="7">
                  <c:v>3.5792325981333334E-2</c:v>
                </c:pt>
                <c:pt idx="8">
                  <c:v>3.6915870301999998E-2</c:v>
                </c:pt>
                <c:pt idx="9">
                  <c:v>3.7848558866333336E-2</c:v>
                </c:pt>
                <c:pt idx="10">
                  <c:v>3.8684883871666673E-2</c:v>
                </c:pt>
                <c:pt idx="11">
                  <c:v>3.9466539836E-2</c:v>
                </c:pt>
                <c:pt idx="12">
                  <c:v>4.0207619000333338E-2</c:v>
                </c:pt>
                <c:pt idx="13">
                  <c:v>4.0912024791666668E-2</c:v>
                </c:pt>
                <c:pt idx="14">
                  <c:v>4.1582674797999999E-2</c:v>
                </c:pt>
                <c:pt idx="15">
                  <c:v>4.2221125005333329E-2</c:v>
                </c:pt>
                <c:pt idx="16">
                  <c:v>4.2828247893666668E-2</c:v>
                </c:pt>
                <c:pt idx="17">
                  <c:v>4.3403742278E-2</c:v>
                </c:pt>
                <c:pt idx="18">
                  <c:v>4.3947343924333332E-2</c:v>
                </c:pt>
                <c:pt idx="19">
                  <c:v>4.445817256566667E-2</c:v>
                </c:pt>
                <c:pt idx="20">
                  <c:v>4.4935119645999999E-2</c:v>
                </c:pt>
                <c:pt idx="21">
                  <c:v>4.537628028433334E-2</c:v>
                </c:pt>
                <c:pt idx="22">
                  <c:v>4.5779989346666675E-2</c:v>
                </c:pt>
                <c:pt idx="23">
                  <c:v>4.6144155613000004E-2</c:v>
                </c:pt>
                <c:pt idx="24">
                  <c:v>4.646659761133333E-2</c:v>
                </c:pt>
                <c:pt idx="25">
                  <c:v>4.6744491685666668E-2</c:v>
                </c:pt>
                <c:pt idx="26">
                  <c:v>4.6975293449999997E-2</c:v>
                </c:pt>
                <c:pt idx="27">
                  <c:v>4.7156146681333333E-2</c:v>
                </c:pt>
                <c:pt idx="28">
                  <c:v>4.7284174512666671E-2</c:v>
                </c:pt>
                <c:pt idx="29">
                  <c:v>4.7356032201999999E-2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Qtr'!$AI$285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Qtr'!$AI$286:$AI$315</c:f>
              <c:numCache>
                <c:formatCode>0.00%</c:formatCode>
                <c:ptCount val="30"/>
                <c:pt idx="0">
                  <c:v>1.9803716385000003E-2</c:v>
                </c:pt>
                <c:pt idx="1">
                  <c:v>2.3695902273000002E-2</c:v>
                </c:pt>
                <c:pt idx="2">
                  <c:v>2.8091714950999998E-2</c:v>
                </c:pt>
                <c:pt idx="3">
                  <c:v>3.2328762971999998E-2</c:v>
                </c:pt>
                <c:pt idx="4">
                  <c:v>3.6226452744999998E-2</c:v>
                </c:pt>
                <c:pt idx="5">
                  <c:v>3.9454021398E-2</c:v>
                </c:pt>
                <c:pt idx="6">
                  <c:v>4.1212733410999999E-2</c:v>
                </c:pt>
                <c:pt idx="7">
                  <c:v>4.2546992648E-2</c:v>
                </c:pt>
                <c:pt idx="8">
                  <c:v>4.3620870302E-2</c:v>
                </c:pt>
                <c:pt idx="9">
                  <c:v>4.4533425533E-2</c:v>
                </c:pt>
                <c:pt idx="10">
                  <c:v>4.5349617204999998E-2</c:v>
                </c:pt>
                <c:pt idx="11">
                  <c:v>4.6111139836000001E-2</c:v>
                </c:pt>
                <c:pt idx="12">
                  <c:v>4.6832085666999999E-2</c:v>
                </c:pt>
                <c:pt idx="13">
                  <c:v>4.7516358125000005E-2</c:v>
                </c:pt>
                <c:pt idx="14">
                  <c:v>4.8166874797999998E-2</c:v>
                </c:pt>
                <c:pt idx="15">
                  <c:v>4.8785191672000003E-2</c:v>
                </c:pt>
                <c:pt idx="16">
                  <c:v>4.9372181227000003E-2</c:v>
                </c:pt>
                <c:pt idx="17">
                  <c:v>4.9927542278000003E-2</c:v>
                </c:pt>
                <c:pt idx="18">
                  <c:v>5.0451010591000003E-2</c:v>
                </c:pt>
                <c:pt idx="19">
                  <c:v>5.0941705899000003E-2</c:v>
                </c:pt>
                <c:pt idx="20">
                  <c:v>5.1398519646E-2</c:v>
                </c:pt>
                <c:pt idx="21">
                  <c:v>5.1819546951000009E-2</c:v>
                </c:pt>
                <c:pt idx="22">
                  <c:v>5.2203122680000005E-2</c:v>
                </c:pt>
                <c:pt idx="23">
                  <c:v>5.2547155613000003E-2</c:v>
                </c:pt>
                <c:pt idx="24">
                  <c:v>5.2849464278000004E-2</c:v>
                </c:pt>
                <c:pt idx="25">
                  <c:v>5.3107225019000004E-2</c:v>
                </c:pt>
                <c:pt idx="26">
                  <c:v>5.3317893450000001E-2</c:v>
                </c:pt>
                <c:pt idx="27">
                  <c:v>5.3478613347999998E-2</c:v>
                </c:pt>
                <c:pt idx="28">
                  <c:v>5.3586507845999998E-2</c:v>
                </c:pt>
                <c:pt idx="29">
                  <c:v>5.3638232202000008E-2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Qtr'!$AJ$285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Qtr'!$AJ$286:$AJ$315</c:f>
              <c:numCache>
                <c:formatCode>0.00%</c:formatCode>
                <c:ptCount val="30"/>
                <c:pt idx="0">
                  <c:v>4.1851716385000001E-2</c:v>
                </c:pt>
                <c:pt idx="1">
                  <c:v>4.5052902273000003E-2</c:v>
                </c:pt>
                <c:pt idx="2">
                  <c:v>4.8757714950999995E-2</c:v>
                </c:pt>
                <c:pt idx="3">
                  <c:v>5.2303762971999998E-2</c:v>
                </c:pt>
                <c:pt idx="4">
                  <c:v>5.5267952745000001E-2</c:v>
                </c:pt>
                <c:pt idx="5">
                  <c:v>5.7562021397999999E-2</c:v>
                </c:pt>
                <c:pt idx="6">
                  <c:v>5.9237733410999999E-2</c:v>
                </c:pt>
                <c:pt idx="7">
                  <c:v>6.0488992647999999E-2</c:v>
                </c:pt>
                <c:pt idx="8">
                  <c:v>6.1479870302E-2</c:v>
                </c:pt>
                <c:pt idx="9">
                  <c:v>6.2309425533E-2</c:v>
                </c:pt>
                <c:pt idx="10">
                  <c:v>6.3042617204999998E-2</c:v>
                </c:pt>
                <c:pt idx="11">
                  <c:v>6.3721139836000001E-2</c:v>
                </c:pt>
                <c:pt idx="12">
                  <c:v>6.4359085666999993E-2</c:v>
                </c:pt>
                <c:pt idx="13">
                  <c:v>6.4960358125000006E-2</c:v>
                </c:pt>
                <c:pt idx="14">
                  <c:v>6.5527874797999999E-2</c:v>
                </c:pt>
                <c:pt idx="15">
                  <c:v>6.6063191672000005E-2</c:v>
                </c:pt>
                <c:pt idx="16">
                  <c:v>6.6567181227000005E-2</c:v>
                </c:pt>
                <c:pt idx="17">
                  <c:v>6.7039542277999992E-2</c:v>
                </c:pt>
                <c:pt idx="18">
                  <c:v>6.7480010591000006E-2</c:v>
                </c:pt>
                <c:pt idx="19">
                  <c:v>6.7887705899000006E-2</c:v>
                </c:pt>
                <c:pt idx="20">
                  <c:v>6.8261519645999996E-2</c:v>
                </c:pt>
                <c:pt idx="21">
                  <c:v>6.8599546950999998E-2</c:v>
                </c:pt>
                <c:pt idx="22">
                  <c:v>6.8900122680000009E-2</c:v>
                </c:pt>
                <c:pt idx="23">
                  <c:v>6.9161155613E-2</c:v>
                </c:pt>
                <c:pt idx="24">
                  <c:v>6.9380464278000001E-2</c:v>
                </c:pt>
                <c:pt idx="25">
                  <c:v>6.9555225018999994E-2</c:v>
                </c:pt>
                <c:pt idx="26">
                  <c:v>6.9682893450000005E-2</c:v>
                </c:pt>
                <c:pt idx="27">
                  <c:v>6.9760613348000003E-2</c:v>
                </c:pt>
                <c:pt idx="28">
                  <c:v>6.9785507846000003E-2</c:v>
                </c:pt>
                <c:pt idx="29">
                  <c:v>6.9754232201999999E-2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Qtr'!$AK$285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Qtr'!$AK$286:$AK$315</c:f>
              <c:numCache>
                <c:formatCode>0.00%</c:formatCode>
                <c:ptCount val="30"/>
                <c:pt idx="0">
                  <c:v>6.0349716385000002E-2</c:v>
                </c:pt>
                <c:pt idx="1">
                  <c:v>6.3550902273000004E-2</c:v>
                </c:pt>
                <c:pt idx="2">
                  <c:v>6.7255714950999995E-2</c:v>
                </c:pt>
                <c:pt idx="3">
                  <c:v>7.0801762971999999E-2</c:v>
                </c:pt>
                <c:pt idx="4">
                  <c:v>7.3765952745000002E-2</c:v>
                </c:pt>
                <c:pt idx="5">
                  <c:v>7.6060021398E-2</c:v>
                </c:pt>
                <c:pt idx="6">
                  <c:v>7.7735733410999999E-2</c:v>
                </c:pt>
                <c:pt idx="7">
                  <c:v>7.8986992647999993E-2</c:v>
                </c:pt>
                <c:pt idx="8">
                  <c:v>7.9977870302000001E-2</c:v>
                </c:pt>
                <c:pt idx="9">
                  <c:v>8.0807425532999994E-2</c:v>
                </c:pt>
                <c:pt idx="10">
                  <c:v>8.1540617204999999E-2</c:v>
                </c:pt>
                <c:pt idx="11">
                  <c:v>8.2219139836000002E-2</c:v>
                </c:pt>
                <c:pt idx="12">
                  <c:v>8.2857085667000008E-2</c:v>
                </c:pt>
                <c:pt idx="13">
                  <c:v>8.3458358124999993E-2</c:v>
                </c:pt>
                <c:pt idx="14">
                  <c:v>8.4025874798E-2</c:v>
                </c:pt>
                <c:pt idx="15">
                  <c:v>8.4561191671999991E-2</c:v>
                </c:pt>
                <c:pt idx="16">
                  <c:v>8.5065181226999992E-2</c:v>
                </c:pt>
                <c:pt idx="17">
                  <c:v>8.5537542278000006E-2</c:v>
                </c:pt>
                <c:pt idx="18">
                  <c:v>8.5978010590999993E-2</c:v>
                </c:pt>
                <c:pt idx="19">
                  <c:v>8.6385705898999993E-2</c:v>
                </c:pt>
                <c:pt idx="20">
                  <c:v>8.6759519645999997E-2</c:v>
                </c:pt>
                <c:pt idx="21">
                  <c:v>8.7097546950999999E-2</c:v>
                </c:pt>
                <c:pt idx="22">
                  <c:v>8.7398122679999996E-2</c:v>
                </c:pt>
                <c:pt idx="23">
                  <c:v>8.7659155613E-2</c:v>
                </c:pt>
                <c:pt idx="24">
                  <c:v>8.7878464278000001E-2</c:v>
                </c:pt>
                <c:pt idx="25">
                  <c:v>8.8053225019000009E-2</c:v>
                </c:pt>
                <c:pt idx="26">
                  <c:v>8.8180893449999992E-2</c:v>
                </c:pt>
                <c:pt idx="27">
                  <c:v>8.8258613348000003E-2</c:v>
                </c:pt>
                <c:pt idx="28">
                  <c:v>8.8283507846000003E-2</c:v>
                </c:pt>
                <c:pt idx="29">
                  <c:v>8.8252232202E-2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'Long Term Yields by Qtr'!$AL$285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Qtr'!$AL$286:$AL$315</c:f>
              <c:numCache>
                <c:formatCode>0.00%</c:formatCode>
                <c:ptCount val="30"/>
                <c:pt idx="0">
                  <c:v>0.12103471638499999</c:v>
                </c:pt>
                <c:pt idx="1">
                  <c:v>0.12423590227299999</c:v>
                </c:pt>
                <c:pt idx="2">
                  <c:v>0.12794071495099998</c:v>
                </c:pt>
                <c:pt idx="3">
                  <c:v>0.13148676297199999</c:v>
                </c:pt>
                <c:pt idx="4">
                  <c:v>0.13445095274499999</c:v>
                </c:pt>
                <c:pt idx="5">
                  <c:v>0.13674502139799999</c:v>
                </c:pt>
                <c:pt idx="6">
                  <c:v>0.138420733411</c:v>
                </c:pt>
                <c:pt idx="7">
                  <c:v>0.13967199264800001</c:v>
                </c:pt>
                <c:pt idx="8">
                  <c:v>0.140662870302</c:v>
                </c:pt>
                <c:pt idx="9">
                  <c:v>0.14149242553300001</c:v>
                </c:pt>
                <c:pt idx="10">
                  <c:v>0.14222561720499999</c:v>
                </c:pt>
                <c:pt idx="11">
                  <c:v>0.142904139836</c:v>
                </c:pt>
                <c:pt idx="12">
                  <c:v>0.143542085667</c:v>
                </c:pt>
                <c:pt idx="13">
                  <c:v>0.14414335812500001</c:v>
                </c:pt>
                <c:pt idx="14">
                  <c:v>0.14471087479799999</c:v>
                </c:pt>
                <c:pt idx="15">
                  <c:v>0.14524619167199998</c:v>
                </c:pt>
                <c:pt idx="16">
                  <c:v>0.14575018122700001</c:v>
                </c:pt>
                <c:pt idx="17">
                  <c:v>0.146222542278</c:v>
                </c:pt>
                <c:pt idx="18">
                  <c:v>0.14666301059100001</c:v>
                </c:pt>
                <c:pt idx="19">
                  <c:v>0.14707070589900001</c:v>
                </c:pt>
                <c:pt idx="20">
                  <c:v>0.147444519646</c:v>
                </c:pt>
                <c:pt idx="21">
                  <c:v>0.14778254695099999</c:v>
                </c:pt>
                <c:pt idx="22">
                  <c:v>0.14808312268000001</c:v>
                </c:pt>
                <c:pt idx="23">
                  <c:v>0.14834415561299999</c:v>
                </c:pt>
                <c:pt idx="24">
                  <c:v>0.14856346427799999</c:v>
                </c:pt>
                <c:pt idx="25">
                  <c:v>0.148738225019</c:v>
                </c:pt>
                <c:pt idx="26">
                  <c:v>0.14886589345000001</c:v>
                </c:pt>
                <c:pt idx="27">
                  <c:v>0.14894361334799999</c:v>
                </c:pt>
                <c:pt idx="28">
                  <c:v>0.14896850784599999</c:v>
                </c:pt>
                <c:pt idx="29">
                  <c:v>0.148937232202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'Long Term Yields by Qtr'!$AM$285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Qtr'!$AM$286:$AM$315</c:f>
              <c:numCache>
                <c:formatCode>0.00%</c:formatCode>
                <c:ptCount val="30"/>
                <c:pt idx="0">
                  <c:v>0.16149138305166666</c:v>
                </c:pt>
                <c:pt idx="1">
                  <c:v>0.16469256893966666</c:v>
                </c:pt>
                <c:pt idx="2">
                  <c:v>0.16839738161766665</c:v>
                </c:pt>
                <c:pt idx="3">
                  <c:v>0.17194342963866666</c:v>
                </c:pt>
                <c:pt idx="4">
                  <c:v>0.17490761941166666</c:v>
                </c:pt>
                <c:pt idx="5">
                  <c:v>0.17720168806466666</c:v>
                </c:pt>
                <c:pt idx="6">
                  <c:v>0.17887740007766667</c:v>
                </c:pt>
                <c:pt idx="7">
                  <c:v>0.18012865931466665</c:v>
                </c:pt>
                <c:pt idx="8">
                  <c:v>0.18111953696866667</c:v>
                </c:pt>
                <c:pt idx="9">
                  <c:v>0.18194909219966665</c:v>
                </c:pt>
                <c:pt idx="10">
                  <c:v>0.18268228387166666</c:v>
                </c:pt>
                <c:pt idx="11">
                  <c:v>0.18336080650266667</c:v>
                </c:pt>
                <c:pt idx="12">
                  <c:v>0.18399875233366667</c:v>
                </c:pt>
                <c:pt idx="13">
                  <c:v>0.18460002479166665</c:v>
                </c:pt>
                <c:pt idx="14">
                  <c:v>0.18516754146466666</c:v>
                </c:pt>
                <c:pt idx="15">
                  <c:v>0.18570285833866668</c:v>
                </c:pt>
                <c:pt idx="16">
                  <c:v>0.18620684789366665</c:v>
                </c:pt>
                <c:pt idx="17">
                  <c:v>0.18667920894466666</c:v>
                </c:pt>
                <c:pt idx="18">
                  <c:v>0.18711967725766665</c:v>
                </c:pt>
                <c:pt idx="19">
                  <c:v>0.18752737256566665</c:v>
                </c:pt>
                <c:pt idx="20">
                  <c:v>0.18790118631266667</c:v>
                </c:pt>
                <c:pt idx="21">
                  <c:v>0.18823921361766666</c:v>
                </c:pt>
                <c:pt idx="22">
                  <c:v>0.18853978934666665</c:v>
                </c:pt>
                <c:pt idx="23">
                  <c:v>0.18880082227966666</c:v>
                </c:pt>
                <c:pt idx="24">
                  <c:v>0.18902013094466666</c:v>
                </c:pt>
                <c:pt idx="25">
                  <c:v>0.18919489168566667</c:v>
                </c:pt>
                <c:pt idx="26">
                  <c:v>0.18932256011666665</c:v>
                </c:pt>
                <c:pt idx="27">
                  <c:v>0.18940028001466666</c:v>
                </c:pt>
                <c:pt idx="28">
                  <c:v>0.18942517451266666</c:v>
                </c:pt>
                <c:pt idx="29">
                  <c:v>0.18939389886866667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99200"/>
        <c:axId val="117508352"/>
      </c:lineChart>
      <c:catAx>
        <c:axId val="11729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508352"/>
        <c:crosses val="autoZero"/>
        <c:auto val="1"/>
        <c:lblAlgn val="ctr"/>
        <c:lblOffset val="100"/>
        <c:noMultiLvlLbl val="0"/>
      </c:catAx>
      <c:valAx>
        <c:axId val="11750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299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9: Long Term Bond Yields by Rating as of 3/31/2015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Qtr'!$V$285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Qtr'!$V$286:$V$315</c:f>
              <c:numCache>
                <c:formatCode>0.00%</c:formatCode>
                <c:ptCount val="30"/>
                <c:pt idx="0">
                  <c:v>7.4897293340000001E-3</c:v>
                </c:pt>
                <c:pt idx="1">
                  <c:v>1.0914818311E-2</c:v>
                </c:pt>
                <c:pt idx="2">
                  <c:v>1.4955178064999998E-2</c:v>
                </c:pt>
                <c:pt idx="3">
                  <c:v>1.8555939569999999E-2</c:v>
                </c:pt>
                <c:pt idx="4">
                  <c:v>2.1327364005000002E-2</c:v>
                </c:pt>
                <c:pt idx="5">
                  <c:v>2.3612497149000003E-2</c:v>
                </c:pt>
                <c:pt idx="6">
                  <c:v>2.5102764207333334E-2</c:v>
                </c:pt>
                <c:pt idx="7">
                  <c:v>2.6349865051666668E-2</c:v>
                </c:pt>
                <c:pt idx="8">
                  <c:v>2.7424967211E-2</c:v>
                </c:pt>
                <c:pt idx="9">
                  <c:v>2.8345238865999999E-2</c:v>
                </c:pt>
                <c:pt idx="10">
                  <c:v>2.9160969848999997E-2</c:v>
                </c:pt>
                <c:pt idx="11">
                  <c:v>2.9890670624999997E-2</c:v>
                </c:pt>
                <c:pt idx="12">
                  <c:v>3.0552178499999999E-2</c:v>
                </c:pt>
                <c:pt idx="13">
                  <c:v>3.1158567440999999E-2</c:v>
                </c:pt>
                <c:pt idx="14">
                  <c:v>3.1719652516999999E-2</c:v>
                </c:pt>
                <c:pt idx="15">
                  <c:v>3.2242537106000002E-2</c:v>
                </c:pt>
                <c:pt idx="16">
                  <c:v>3.2732641866000001E-2</c:v>
                </c:pt>
                <c:pt idx="17">
                  <c:v>3.3193739559999998E-2</c:v>
                </c:pt>
                <c:pt idx="18">
                  <c:v>3.3628998734000007E-2</c:v>
                </c:pt>
                <c:pt idx="19">
                  <c:v>3.4040744242000001E-2</c:v>
                </c:pt>
                <c:pt idx="20">
                  <c:v>3.4430835121000002E-2</c:v>
                </c:pt>
                <c:pt idx="21">
                  <c:v>3.4800373401999998E-2</c:v>
                </c:pt>
                <c:pt idx="22">
                  <c:v>3.5150453602000004E-2</c:v>
                </c:pt>
                <c:pt idx="23">
                  <c:v>3.5481772987000004E-2</c:v>
                </c:pt>
                <c:pt idx="24">
                  <c:v>3.5794903882999995E-2</c:v>
                </c:pt>
                <c:pt idx="25">
                  <c:v>3.6089926149000001E-2</c:v>
                </c:pt>
                <c:pt idx="26">
                  <c:v>3.6367074754999999E-2</c:v>
                </c:pt>
                <c:pt idx="27">
                  <c:v>3.6626355395999996E-2</c:v>
                </c:pt>
                <c:pt idx="28">
                  <c:v>3.6867735685E-2</c:v>
                </c:pt>
                <c:pt idx="29">
                  <c:v>3.7090834816E-2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Qtr'!$W$285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Qtr'!$W$286:$W$315</c:f>
              <c:numCache>
                <c:formatCode>0.00%</c:formatCode>
                <c:ptCount val="30"/>
                <c:pt idx="0">
                  <c:v>8.8472293340000011E-3</c:v>
                </c:pt>
                <c:pt idx="1">
                  <c:v>1.2617818310999999E-2</c:v>
                </c:pt>
                <c:pt idx="2">
                  <c:v>1.7003678065E-2</c:v>
                </c:pt>
                <c:pt idx="3">
                  <c:v>2.0949939569999999E-2</c:v>
                </c:pt>
                <c:pt idx="4">
                  <c:v>2.3825364005000002E-2</c:v>
                </c:pt>
                <c:pt idx="5">
                  <c:v>2.6214497149000003E-2</c:v>
                </c:pt>
                <c:pt idx="6">
                  <c:v>2.7888764207333334E-2</c:v>
                </c:pt>
                <c:pt idx="7">
                  <c:v>2.9319865051666665E-2</c:v>
                </c:pt>
                <c:pt idx="8">
                  <c:v>3.0578967211000001E-2</c:v>
                </c:pt>
                <c:pt idx="9">
                  <c:v>3.1486772199333331E-2</c:v>
                </c:pt>
                <c:pt idx="10">
                  <c:v>3.229003651566667E-2</c:v>
                </c:pt>
                <c:pt idx="11">
                  <c:v>3.3007270625000001E-2</c:v>
                </c:pt>
                <c:pt idx="12">
                  <c:v>3.3656311833333334E-2</c:v>
                </c:pt>
                <c:pt idx="13">
                  <c:v>3.4250234107666665E-2</c:v>
                </c:pt>
                <c:pt idx="14">
                  <c:v>3.4798852516999997E-2</c:v>
                </c:pt>
                <c:pt idx="15">
                  <c:v>3.5309270439333337E-2</c:v>
                </c:pt>
                <c:pt idx="16">
                  <c:v>3.5786908532666667E-2</c:v>
                </c:pt>
                <c:pt idx="17">
                  <c:v>3.6235539560000002E-2</c:v>
                </c:pt>
                <c:pt idx="18">
                  <c:v>3.6658332067333335E-2</c:v>
                </c:pt>
                <c:pt idx="19">
                  <c:v>3.7057610908666667E-2</c:v>
                </c:pt>
                <c:pt idx="20">
                  <c:v>3.7435235120999999E-2</c:v>
                </c:pt>
                <c:pt idx="21">
                  <c:v>3.7792306735333334E-2</c:v>
                </c:pt>
                <c:pt idx="22">
                  <c:v>3.812992026866667E-2</c:v>
                </c:pt>
                <c:pt idx="23">
                  <c:v>3.8448772987000002E-2</c:v>
                </c:pt>
                <c:pt idx="24">
                  <c:v>3.8749437216333331E-2</c:v>
                </c:pt>
                <c:pt idx="25">
                  <c:v>3.9031992815666668E-2</c:v>
                </c:pt>
                <c:pt idx="26">
                  <c:v>3.9296674754999997E-2</c:v>
                </c:pt>
                <c:pt idx="27">
                  <c:v>3.9543488729333331E-2</c:v>
                </c:pt>
                <c:pt idx="28">
                  <c:v>3.9772402351666666E-2</c:v>
                </c:pt>
                <c:pt idx="29">
                  <c:v>3.9983034816000004E-2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Qtr'!$X$285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Qtr'!$X$286:$X$315</c:f>
              <c:numCache>
                <c:formatCode>0.00%</c:formatCode>
                <c:ptCount val="30"/>
                <c:pt idx="0">
                  <c:v>1.1999729334000002E-2</c:v>
                </c:pt>
                <c:pt idx="1">
                  <c:v>1.5715818311E-2</c:v>
                </c:pt>
                <c:pt idx="2">
                  <c:v>2.0047178064999997E-2</c:v>
                </c:pt>
                <c:pt idx="3">
                  <c:v>2.3938939570000001E-2</c:v>
                </c:pt>
                <c:pt idx="4">
                  <c:v>2.6944864004999999E-2</c:v>
                </c:pt>
                <c:pt idx="5">
                  <c:v>2.9464497149000003E-2</c:v>
                </c:pt>
                <c:pt idx="6">
                  <c:v>3.0918430874000001E-2</c:v>
                </c:pt>
                <c:pt idx="7">
                  <c:v>3.2129198385000002E-2</c:v>
                </c:pt>
                <c:pt idx="8">
                  <c:v>3.3167967211000002E-2</c:v>
                </c:pt>
                <c:pt idx="9">
                  <c:v>3.404797219933333E-2</c:v>
                </c:pt>
                <c:pt idx="10">
                  <c:v>3.4823436515666668E-2</c:v>
                </c:pt>
                <c:pt idx="11">
                  <c:v>3.5512870624999998E-2</c:v>
                </c:pt>
                <c:pt idx="12">
                  <c:v>3.6134111833333329E-2</c:v>
                </c:pt>
                <c:pt idx="13">
                  <c:v>3.6700234107666665E-2</c:v>
                </c:pt>
                <c:pt idx="14">
                  <c:v>3.7221052516999996E-2</c:v>
                </c:pt>
                <c:pt idx="15">
                  <c:v>3.7703670439333335E-2</c:v>
                </c:pt>
                <c:pt idx="16">
                  <c:v>3.8153508532666663E-2</c:v>
                </c:pt>
                <c:pt idx="17">
                  <c:v>3.8574339560000004E-2</c:v>
                </c:pt>
                <c:pt idx="18">
                  <c:v>3.8969332067333336E-2</c:v>
                </c:pt>
                <c:pt idx="19">
                  <c:v>3.9340810908666667E-2</c:v>
                </c:pt>
                <c:pt idx="20">
                  <c:v>3.9690635121000004E-2</c:v>
                </c:pt>
                <c:pt idx="21">
                  <c:v>4.001990673533333E-2</c:v>
                </c:pt>
                <c:pt idx="22">
                  <c:v>4.0329720268666672E-2</c:v>
                </c:pt>
                <c:pt idx="23">
                  <c:v>4.0620772987000002E-2</c:v>
                </c:pt>
                <c:pt idx="24">
                  <c:v>4.089363721633333E-2</c:v>
                </c:pt>
                <c:pt idx="25">
                  <c:v>4.1148392815666665E-2</c:v>
                </c:pt>
                <c:pt idx="26">
                  <c:v>4.1385274755E-2</c:v>
                </c:pt>
                <c:pt idx="27">
                  <c:v>4.1604288729333333E-2</c:v>
                </c:pt>
                <c:pt idx="28">
                  <c:v>4.1805402351666666E-2</c:v>
                </c:pt>
                <c:pt idx="29">
                  <c:v>4.1988234816000003E-2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Qtr'!$Y$285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Qtr'!$Y$286:$Y$315</c:f>
              <c:numCache>
                <c:formatCode>0.00%</c:formatCode>
                <c:ptCount val="30"/>
                <c:pt idx="0">
                  <c:v>1.9609729334000001E-2</c:v>
                </c:pt>
                <c:pt idx="1">
                  <c:v>2.3019818310999998E-2</c:v>
                </c:pt>
                <c:pt idx="2">
                  <c:v>2.7045178064999995E-2</c:v>
                </c:pt>
                <c:pt idx="3">
                  <c:v>3.0630939570000001E-2</c:v>
                </c:pt>
                <c:pt idx="4">
                  <c:v>3.3710864005000001E-2</c:v>
                </c:pt>
                <c:pt idx="5">
                  <c:v>3.6304497148999998E-2</c:v>
                </c:pt>
                <c:pt idx="6">
                  <c:v>3.7707486429555556E-2</c:v>
                </c:pt>
                <c:pt idx="7">
                  <c:v>3.8867309496111113E-2</c:v>
                </c:pt>
                <c:pt idx="8">
                  <c:v>3.9855133877666669E-2</c:v>
                </c:pt>
                <c:pt idx="9">
                  <c:v>4.0712461088222227E-2</c:v>
                </c:pt>
                <c:pt idx="10">
                  <c:v>4.1465247626777779E-2</c:v>
                </c:pt>
                <c:pt idx="11">
                  <c:v>4.2132003958333331E-2</c:v>
                </c:pt>
                <c:pt idx="12">
                  <c:v>4.273056738888889E-2</c:v>
                </c:pt>
                <c:pt idx="13">
                  <c:v>4.3274011885444441E-2</c:v>
                </c:pt>
                <c:pt idx="14">
                  <c:v>4.3772152516999993E-2</c:v>
                </c:pt>
                <c:pt idx="15">
                  <c:v>4.4232092661555561E-2</c:v>
                </c:pt>
                <c:pt idx="16">
                  <c:v>4.4659252977111111E-2</c:v>
                </c:pt>
                <c:pt idx="17">
                  <c:v>4.5057406226666666E-2</c:v>
                </c:pt>
                <c:pt idx="18">
                  <c:v>4.5429720956222226E-2</c:v>
                </c:pt>
                <c:pt idx="19">
                  <c:v>4.5778522019777779E-2</c:v>
                </c:pt>
                <c:pt idx="20">
                  <c:v>4.6105668454333337E-2</c:v>
                </c:pt>
                <c:pt idx="21">
                  <c:v>4.6412262290888892E-2</c:v>
                </c:pt>
                <c:pt idx="22">
                  <c:v>4.6699398046444449E-2</c:v>
                </c:pt>
                <c:pt idx="23">
                  <c:v>4.6967772987E-2</c:v>
                </c:pt>
                <c:pt idx="24">
                  <c:v>4.7217959438555557E-2</c:v>
                </c:pt>
                <c:pt idx="25">
                  <c:v>4.7450037260111114E-2</c:v>
                </c:pt>
                <c:pt idx="26">
                  <c:v>4.766424142166667E-2</c:v>
                </c:pt>
                <c:pt idx="27">
                  <c:v>4.7860577618222225E-2</c:v>
                </c:pt>
                <c:pt idx="28">
                  <c:v>4.803901346277778E-2</c:v>
                </c:pt>
                <c:pt idx="29">
                  <c:v>4.8199168149333338E-2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Qtr'!$Z$285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Qtr'!$Z$286:$Z$315</c:f>
              <c:numCache>
                <c:formatCode>0.00%</c:formatCode>
                <c:ptCount val="30"/>
                <c:pt idx="0">
                  <c:v>4.1665229334000006E-2</c:v>
                </c:pt>
                <c:pt idx="1">
                  <c:v>4.4382818311000008E-2</c:v>
                </c:pt>
                <c:pt idx="2">
                  <c:v>4.7715678065000003E-2</c:v>
                </c:pt>
                <c:pt idx="3">
                  <c:v>5.0608939570000004E-2</c:v>
                </c:pt>
                <c:pt idx="4">
                  <c:v>5.2767864005000005E-2</c:v>
                </c:pt>
                <c:pt idx="5">
                  <c:v>5.4440497149000011E-2</c:v>
                </c:pt>
                <c:pt idx="6">
                  <c:v>5.5763430874000007E-2</c:v>
                </c:pt>
                <c:pt idx="7">
                  <c:v>5.6843198385000002E-2</c:v>
                </c:pt>
                <c:pt idx="8">
                  <c:v>5.7750967211000009E-2</c:v>
                </c:pt>
                <c:pt idx="9">
                  <c:v>5.8528238866000004E-2</c:v>
                </c:pt>
                <c:pt idx="10">
                  <c:v>5.9200969849000001E-2</c:v>
                </c:pt>
                <c:pt idx="11">
                  <c:v>5.9787670625000004E-2</c:v>
                </c:pt>
                <c:pt idx="12">
                  <c:v>6.0306178500000002E-2</c:v>
                </c:pt>
                <c:pt idx="13">
                  <c:v>6.0769567441000004E-2</c:v>
                </c:pt>
                <c:pt idx="14">
                  <c:v>6.1187652517000007E-2</c:v>
                </c:pt>
                <c:pt idx="15">
                  <c:v>6.1567537106000006E-2</c:v>
                </c:pt>
                <c:pt idx="16">
                  <c:v>6.1914641866E-2</c:v>
                </c:pt>
                <c:pt idx="17">
                  <c:v>6.223273956E-2</c:v>
                </c:pt>
                <c:pt idx="18">
                  <c:v>6.2524998734000012E-2</c:v>
                </c:pt>
                <c:pt idx="19">
                  <c:v>6.2793744242000002E-2</c:v>
                </c:pt>
                <c:pt idx="20">
                  <c:v>6.3040835121000005E-2</c:v>
                </c:pt>
                <c:pt idx="21">
                  <c:v>6.3267373402000004E-2</c:v>
                </c:pt>
                <c:pt idx="22">
                  <c:v>6.3474453602000006E-2</c:v>
                </c:pt>
                <c:pt idx="23">
                  <c:v>6.3662772987000002E-2</c:v>
                </c:pt>
                <c:pt idx="24">
                  <c:v>6.3832903883000003E-2</c:v>
                </c:pt>
                <c:pt idx="25">
                  <c:v>6.3984926149000004E-2</c:v>
                </c:pt>
                <c:pt idx="26">
                  <c:v>6.4119074755000005E-2</c:v>
                </c:pt>
                <c:pt idx="27">
                  <c:v>6.4235355396000005E-2</c:v>
                </c:pt>
                <c:pt idx="28">
                  <c:v>6.4333735685000004E-2</c:v>
                </c:pt>
                <c:pt idx="29">
                  <c:v>6.4413834816000007E-2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Qtr'!$AA$285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Qtr'!$AA$286:$AA$315</c:f>
              <c:numCache>
                <c:formatCode>0.00%</c:formatCode>
                <c:ptCount val="30"/>
                <c:pt idx="0">
                  <c:v>6.0222229333999996E-2</c:v>
                </c:pt>
                <c:pt idx="1">
                  <c:v>6.2939818310999998E-2</c:v>
                </c:pt>
                <c:pt idx="2">
                  <c:v>6.6272678064999993E-2</c:v>
                </c:pt>
                <c:pt idx="3">
                  <c:v>6.9165939570000001E-2</c:v>
                </c:pt>
                <c:pt idx="4">
                  <c:v>7.1324864005000002E-2</c:v>
                </c:pt>
                <c:pt idx="5">
                  <c:v>7.2997497149000001E-2</c:v>
                </c:pt>
                <c:pt idx="6">
                  <c:v>7.4320430874000004E-2</c:v>
                </c:pt>
                <c:pt idx="7">
                  <c:v>7.5400198384999992E-2</c:v>
                </c:pt>
                <c:pt idx="8">
                  <c:v>7.6307967211E-2</c:v>
                </c:pt>
                <c:pt idx="9">
                  <c:v>7.7085238865999994E-2</c:v>
                </c:pt>
                <c:pt idx="10">
                  <c:v>7.7757969848999992E-2</c:v>
                </c:pt>
                <c:pt idx="11">
                  <c:v>7.8344670625000001E-2</c:v>
                </c:pt>
                <c:pt idx="12">
                  <c:v>7.8863178499999992E-2</c:v>
                </c:pt>
                <c:pt idx="13">
                  <c:v>7.9326567441000001E-2</c:v>
                </c:pt>
                <c:pt idx="14">
                  <c:v>7.9744652516999998E-2</c:v>
                </c:pt>
                <c:pt idx="15">
                  <c:v>8.0124537105999996E-2</c:v>
                </c:pt>
                <c:pt idx="16">
                  <c:v>8.047164186599999E-2</c:v>
                </c:pt>
                <c:pt idx="17">
                  <c:v>8.078973955999999E-2</c:v>
                </c:pt>
                <c:pt idx="18">
                  <c:v>8.1081998734000002E-2</c:v>
                </c:pt>
                <c:pt idx="19">
                  <c:v>8.1350744241999992E-2</c:v>
                </c:pt>
                <c:pt idx="20">
                  <c:v>8.1597835120999995E-2</c:v>
                </c:pt>
                <c:pt idx="21">
                  <c:v>8.1824373401999995E-2</c:v>
                </c:pt>
                <c:pt idx="22">
                  <c:v>8.2031453601999996E-2</c:v>
                </c:pt>
                <c:pt idx="23">
                  <c:v>8.2219772986999992E-2</c:v>
                </c:pt>
                <c:pt idx="24">
                  <c:v>8.2389903882999993E-2</c:v>
                </c:pt>
                <c:pt idx="25">
                  <c:v>8.2541926148999994E-2</c:v>
                </c:pt>
                <c:pt idx="26">
                  <c:v>8.2676074754999995E-2</c:v>
                </c:pt>
                <c:pt idx="27">
                  <c:v>8.2792355395999995E-2</c:v>
                </c:pt>
                <c:pt idx="28">
                  <c:v>8.2890735684999994E-2</c:v>
                </c:pt>
                <c:pt idx="29">
                  <c:v>8.2970834815999997E-2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'Long Term Yields by Qtr'!$AB$285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Qtr'!$AB$286:$AB$315</c:f>
              <c:numCache>
                <c:formatCode>0.00%</c:formatCode>
                <c:ptCount val="30"/>
                <c:pt idx="0">
                  <c:v>0.121798229334</c:v>
                </c:pt>
                <c:pt idx="1">
                  <c:v>0.124515818311</c:v>
                </c:pt>
                <c:pt idx="2">
                  <c:v>0.127848678065</c:v>
                </c:pt>
                <c:pt idx="3">
                  <c:v>0.13074193956999999</c:v>
                </c:pt>
                <c:pt idx="4">
                  <c:v>0.13290086400500001</c:v>
                </c:pt>
                <c:pt idx="5">
                  <c:v>0.13457349714899999</c:v>
                </c:pt>
                <c:pt idx="6">
                  <c:v>0.135896430874</c:v>
                </c:pt>
                <c:pt idx="7">
                  <c:v>0.136976198385</c:v>
                </c:pt>
                <c:pt idx="8">
                  <c:v>0.13788396721099999</c:v>
                </c:pt>
                <c:pt idx="9">
                  <c:v>0.13866123886600001</c:v>
                </c:pt>
                <c:pt idx="10">
                  <c:v>0.13933396984900001</c:v>
                </c:pt>
                <c:pt idx="11">
                  <c:v>0.13992067062499999</c:v>
                </c:pt>
                <c:pt idx="12">
                  <c:v>0.14043917850000001</c:v>
                </c:pt>
                <c:pt idx="13">
                  <c:v>0.14090256744099999</c:v>
                </c:pt>
                <c:pt idx="14">
                  <c:v>0.14132065251699999</c:v>
                </c:pt>
                <c:pt idx="15">
                  <c:v>0.141700537106</c:v>
                </c:pt>
                <c:pt idx="16">
                  <c:v>0.142047641866</c:v>
                </c:pt>
                <c:pt idx="17">
                  <c:v>0.14236573956000001</c:v>
                </c:pt>
                <c:pt idx="18">
                  <c:v>0.14265799873400001</c:v>
                </c:pt>
                <c:pt idx="19">
                  <c:v>0.142926744242</c:v>
                </c:pt>
                <c:pt idx="20">
                  <c:v>0.14317383512100001</c:v>
                </c:pt>
                <c:pt idx="21">
                  <c:v>0.14340037340200001</c:v>
                </c:pt>
                <c:pt idx="22">
                  <c:v>0.143607453602</c:v>
                </c:pt>
                <c:pt idx="23">
                  <c:v>0.143795772987</c:v>
                </c:pt>
                <c:pt idx="24">
                  <c:v>0.14396590388300001</c:v>
                </c:pt>
                <c:pt idx="25">
                  <c:v>0.14411792614899999</c:v>
                </c:pt>
                <c:pt idx="26">
                  <c:v>0.14425207475500001</c:v>
                </c:pt>
                <c:pt idx="27">
                  <c:v>0.14436835539600001</c:v>
                </c:pt>
                <c:pt idx="28">
                  <c:v>0.14446673568500001</c:v>
                </c:pt>
                <c:pt idx="29">
                  <c:v>0.144546834816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'Long Term Yields by Qtr'!$AC$285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Qtr'!$AC$286:$AC$315</c:f>
              <c:numCache>
                <c:formatCode>0.00%</c:formatCode>
                <c:ptCount val="30"/>
                <c:pt idx="0">
                  <c:v>0.16284889600066668</c:v>
                </c:pt>
                <c:pt idx="1">
                  <c:v>0.16556648497766668</c:v>
                </c:pt>
                <c:pt idx="2">
                  <c:v>0.16889934473166668</c:v>
                </c:pt>
                <c:pt idx="3">
                  <c:v>0.17179260623666667</c:v>
                </c:pt>
                <c:pt idx="4">
                  <c:v>0.17395153067166669</c:v>
                </c:pt>
                <c:pt idx="5">
                  <c:v>0.17562416381566667</c:v>
                </c:pt>
                <c:pt idx="6">
                  <c:v>0.17694709754066668</c:v>
                </c:pt>
                <c:pt idx="7">
                  <c:v>0.17802686505166668</c:v>
                </c:pt>
                <c:pt idx="8">
                  <c:v>0.17893463387766667</c:v>
                </c:pt>
                <c:pt idx="9">
                  <c:v>0.17971190553266669</c:v>
                </c:pt>
                <c:pt idx="10">
                  <c:v>0.18038463651566669</c:v>
                </c:pt>
                <c:pt idx="11">
                  <c:v>0.18097133729166667</c:v>
                </c:pt>
                <c:pt idx="12">
                  <c:v>0.18148984516666669</c:v>
                </c:pt>
                <c:pt idx="13">
                  <c:v>0.18195323410766667</c:v>
                </c:pt>
                <c:pt idx="14">
                  <c:v>0.18237131918366667</c:v>
                </c:pt>
                <c:pt idx="15">
                  <c:v>0.18275120377266668</c:v>
                </c:pt>
                <c:pt idx="16">
                  <c:v>0.18309830853266668</c:v>
                </c:pt>
                <c:pt idx="17">
                  <c:v>0.18341640622666669</c:v>
                </c:pt>
                <c:pt idx="18">
                  <c:v>0.18370866540066669</c:v>
                </c:pt>
                <c:pt idx="19">
                  <c:v>0.18397741090866668</c:v>
                </c:pt>
                <c:pt idx="20">
                  <c:v>0.18422450178766669</c:v>
                </c:pt>
                <c:pt idx="21">
                  <c:v>0.18445104006866669</c:v>
                </c:pt>
                <c:pt idx="22">
                  <c:v>0.18465812026866668</c:v>
                </c:pt>
                <c:pt idx="23">
                  <c:v>0.18484643965366668</c:v>
                </c:pt>
                <c:pt idx="24">
                  <c:v>0.18501657054966669</c:v>
                </c:pt>
                <c:pt idx="25">
                  <c:v>0.18516859281566667</c:v>
                </c:pt>
                <c:pt idx="26">
                  <c:v>0.18530274142166669</c:v>
                </c:pt>
                <c:pt idx="27">
                  <c:v>0.18541902206266669</c:v>
                </c:pt>
                <c:pt idx="28">
                  <c:v>0.18551740235166669</c:v>
                </c:pt>
                <c:pt idx="29">
                  <c:v>0.18559750148266668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0224"/>
        <c:axId val="117510656"/>
      </c:lineChart>
      <c:catAx>
        <c:axId val="11730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510656"/>
        <c:crosses val="autoZero"/>
        <c:auto val="1"/>
        <c:lblAlgn val="ctr"/>
        <c:lblOffset val="100"/>
        <c:noMultiLvlLbl val="0"/>
      </c:catAx>
      <c:valAx>
        <c:axId val="117510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30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Long Term Bond Yields by Rating as of 9/30/2015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Qtr'!$AP$285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Qtr'!$AP$286:$AP$315</c:f>
              <c:numCache>
                <c:formatCode>0.00%</c:formatCode>
                <c:ptCount val="30"/>
                <c:pt idx="0">
                  <c:v>8.133742825E-3</c:v>
                </c:pt>
                <c:pt idx="1">
                  <c:v>1.1624844706999999E-2</c:v>
                </c:pt>
                <c:pt idx="2">
                  <c:v>1.5203197198999999E-2</c:v>
                </c:pt>
                <c:pt idx="3">
                  <c:v>1.8423921591000002E-2</c:v>
                </c:pt>
                <c:pt idx="4">
                  <c:v>2.1250192548999999E-2</c:v>
                </c:pt>
                <c:pt idx="5">
                  <c:v>2.3940142152E-2</c:v>
                </c:pt>
                <c:pt idx="6">
                  <c:v>2.5709709989333335E-2</c:v>
                </c:pt>
                <c:pt idx="7">
                  <c:v>2.7096706039666667E-2</c:v>
                </c:pt>
                <c:pt idx="8">
                  <c:v>2.8246064565999998E-2</c:v>
                </c:pt>
                <c:pt idx="9">
                  <c:v>2.9217527116588232E-2</c:v>
                </c:pt>
                <c:pt idx="10">
                  <c:v>3.0090533743176471E-2</c:v>
                </c:pt>
                <c:pt idx="11">
                  <c:v>3.0902817229764706E-2</c:v>
                </c:pt>
                <c:pt idx="12">
                  <c:v>3.1679009794352939E-2</c:v>
                </c:pt>
                <c:pt idx="13">
                  <c:v>3.2421812798941171E-2</c:v>
                </c:pt>
                <c:pt idx="14">
                  <c:v>3.313587705452941E-2</c:v>
                </c:pt>
                <c:pt idx="15">
                  <c:v>3.3822778230117645E-2</c:v>
                </c:pt>
                <c:pt idx="16">
                  <c:v>3.4485030814705886E-2</c:v>
                </c:pt>
                <c:pt idx="17">
                  <c:v>3.5120135053294116E-2</c:v>
                </c:pt>
                <c:pt idx="18">
                  <c:v>3.5729511448882353E-2</c:v>
                </c:pt>
                <c:pt idx="19">
                  <c:v>3.6312652892470584E-2</c:v>
                </c:pt>
                <c:pt idx="20">
                  <c:v>3.6874486434058822E-2</c:v>
                </c:pt>
                <c:pt idx="21">
                  <c:v>3.7402557506647061E-2</c:v>
                </c:pt>
                <c:pt idx="22">
                  <c:v>3.7901400981235296E-2</c:v>
                </c:pt>
                <c:pt idx="23">
                  <c:v>3.8369603645823529E-2</c:v>
                </c:pt>
                <c:pt idx="24">
                  <c:v>3.8806205112411764E-2</c:v>
                </c:pt>
                <c:pt idx="25">
                  <c:v>3.9207693326999998E-2</c:v>
                </c:pt>
                <c:pt idx="26">
                  <c:v>3.9573026736588232E-2</c:v>
                </c:pt>
                <c:pt idx="27">
                  <c:v>3.9899899718176472E-2</c:v>
                </c:pt>
                <c:pt idx="28">
                  <c:v>4.0186483725764707E-2</c:v>
                </c:pt>
                <c:pt idx="29">
                  <c:v>4.0429410911352943E-2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Qtr'!$AQ$285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Qtr'!$AQ$286:$AQ$315</c:f>
              <c:numCache>
                <c:formatCode>0.00%</c:formatCode>
                <c:ptCount val="30"/>
                <c:pt idx="0">
                  <c:v>9.4692428249999998E-3</c:v>
                </c:pt>
                <c:pt idx="1">
                  <c:v>1.3332844707E-2</c:v>
                </c:pt>
                <c:pt idx="2">
                  <c:v>1.7283697198999998E-2</c:v>
                </c:pt>
                <c:pt idx="3">
                  <c:v>2.0876921590999999E-2</c:v>
                </c:pt>
                <c:pt idx="4">
                  <c:v>2.3783192549E-2</c:v>
                </c:pt>
                <c:pt idx="5">
                  <c:v>2.6553142151999998E-2</c:v>
                </c:pt>
                <c:pt idx="6">
                  <c:v>2.8521376655999998E-2</c:v>
                </c:pt>
                <c:pt idx="7">
                  <c:v>3.0107039373000001E-2</c:v>
                </c:pt>
                <c:pt idx="8">
                  <c:v>3.1455064566000002E-2</c:v>
                </c:pt>
                <c:pt idx="9">
                  <c:v>3.2406683979333335E-2</c:v>
                </c:pt>
                <c:pt idx="10">
                  <c:v>3.325984746866667E-2</c:v>
                </c:pt>
                <c:pt idx="11">
                  <c:v>3.4052287818000002E-2</c:v>
                </c:pt>
                <c:pt idx="12">
                  <c:v>3.4808637245333333E-2</c:v>
                </c:pt>
                <c:pt idx="13">
                  <c:v>3.5531597112666666E-2</c:v>
                </c:pt>
                <c:pt idx="14">
                  <c:v>3.6225818230999997E-2</c:v>
                </c:pt>
                <c:pt idx="15">
                  <c:v>3.6892876269333338E-2</c:v>
                </c:pt>
                <c:pt idx="16">
                  <c:v>3.7535285716666672E-2</c:v>
                </c:pt>
                <c:pt idx="17">
                  <c:v>3.8150546818000002E-2</c:v>
                </c:pt>
                <c:pt idx="18">
                  <c:v>3.8740080076333332E-2</c:v>
                </c:pt>
                <c:pt idx="19">
                  <c:v>3.9303378382666662E-2</c:v>
                </c:pt>
                <c:pt idx="20">
                  <c:v>3.9845368786999999E-2</c:v>
                </c:pt>
                <c:pt idx="21">
                  <c:v>4.0353596722333337E-2</c:v>
                </c:pt>
                <c:pt idx="22">
                  <c:v>4.0832597059666666E-2</c:v>
                </c:pt>
                <c:pt idx="23">
                  <c:v>4.1280956586999998E-2</c:v>
                </c:pt>
                <c:pt idx="24">
                  <c:v>4.1697714916333332E-2</c:v>
                </c:pt>
                <c:pt idx="25">
                  <c:v>4.2079359993666667E-2</c:v>
                </c:pt>
                <c:pt idx="26">
                  <c:v>4.2424850266E-2</c:v>
                </c:pt>
                <c:pt idx="27">
                  <c:v>4.2731880110333333E-2</c:v>
                </c:pt>
                <c:pt idx="28">
                  <c:v>4.299862098066666E-2</c:v>
                </c:pt>
                <c:pt idx="29">
                  <c:v>4.3221705028999996E-2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Qtr'!$AR$285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Qtr'!$AR$286:$AR$315</c:f>
              <c:numCache>
                <c:formatCode>0.00%</c:formatCode>
                <c:ptCount val="30"/>
                <c:pt idx="0">
                  <c:v>1.2656742824999999E-2</c:v>
                </c:pt>
                <c:pt idx="1">
                  <c:v>1.6440844707E-2</c:v>
                </c:pt>
                <c:pt idx="2">
                  <c:v>2.0312197199000001E-2</c:v>
                </c:pt>
                <c:pt idx="3">
                  <c:v>2.3825921590999999E-2</c:v>
                </c:pt>
                <c:pt idx="4">
                  <c:v>2.6877192548999999E-2</c:v>
                </c:pt>
                <c:pt idx="5">
                  <c:v>2.9792142152E-2</c:v>
                </c:pt>
                <c:pt idx="6">
                  <c:v>3.1527709989333338E-2</c:v>
                </c:pt>
                <c:pt idx="7">
                  <c:v>3.2880706039666668E-2</c:v>
                </c:pt>
                <c:pt idx="8">
                  <c:v>3.3996064565999996E-2</c:v>
                </c:pt>
                <c:pt idx="9">
                  <c:v>3.4920817312666663E-2</c:v>
                </c:pt>
                <c:pt idx="10">
                  <c:v>3.5747114135333331E-2</c:v>
                </c:pt>
                <c:pt idx="11">
                  <c:v>3.6512687818000003E-2</c:v>
                </c:pt>
                <c:pt idx="12">
                  <c:v>3.7242170578666661E-2</c:v>
                </c:pt>
                <c:pt idx="13">
                  <c:v>3.7938263779333334E-2</c:v>
                </c:pt>
                <c:pt idx="14">
                  <c:v>3.8605618230999998E-2</c:v>
                </c:pt>
                <c:pt idx="15">
                  <c:v>3.9245809602666666E-2</c:v>
                </c:pt>
                <c:pt idx="16">
                  <c:v>3.9861352383333333E-2</c:v>
                </c:pt>
                <c:pt idx="17">
                  <c:v>4.0449746817999996E-2</c:v>
                </c:pt>
                <c:pt idx="18">
                  <c:v>4.1012413409666666E-2</c:v>
                </c:pt>
                <c:pt idx="19">
                  <c:v>4.154884504933333E-2</c:v>
                </c:pt>
                <c:pt idx="20">
                  <c:v>4.2063968787E-2</c:v>
                </c:pt>
                <c:pt idx="21">
                  <c:v>4.2545330055666665E-2</c:v>
                </c:pt>
                <c:pt idx="22">
                  <c:v>4.2997463726333333E-2</c:v>
                </c:pt>
                <c:pt idx="23">
                  <c:v>4.3418956586999999E-2</c:v>
                </c:pt>
                <c:pt idx="24">
                  <c:v>4.3808848249666667E-2</c:v>
                </c:pt>
                <c:pt idx="25">
                  <c:v>4.4163626660333327E-2</c:v>
                </c:pt>
                <c:pt idx="26">
                  <c:v>4.4482250266000001E-2</c:v>
                </c:pt>
                <c:pt idx="27">
                  <c:v>4.4762413443666667E-2</c:v>
                </c:pt>
                <c:pt idx="28">
                  <c:v>4.5002287647333328E-2</c:v>
                </c:pt>
                <c:pt idx="29">
                  <c:v>4.5198505028999997E-2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Qtr'!$AS$285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Qtr'!$AS$286:$AS$315</c:f>
              <c:numCache>
                <c:formatCode>0.00%</c:formatCode>
                <c:ptCount val="30"/>
                <c:pt idx="0">
                  <c:v>2.0170742825000001E-2</c:v>
                </c:pt>
                <c:pt idx="1">
                  <c:v>2.3685844706999998E-2</c:v>
                </c:pt>
                <c:pt idx="2">
                  <c:v>2.7288197198999997E-2</c:v>
                </c:pt>
                <c:pt idx="3">
                  <c:v>3.0532921591E-2</c:v>
                </c:pt>
                <c:pt idx="4">
                  <c:v>3.3688692548999997E-2</c:v>
                </c:pt>
                <c:pt idx="5">
                  <c:v>3.6708142151999995E-2</c:v>
                </c:pt>
                <c:pt idx="6">
                  <c:v>3.8392876655999997E-2</c:v>
                </c:pt>
                <c:pt idx="7">
                  <c:v>3.9695039373E-2</c:v>
                </c:pt>
                <c:pt idx="8">
                  <c:v>4.0759564565999995E-2</c:v>
                </c:pt>
                <c:pt idx="9">
                  <c:v>4.1667350646000002E-2</c:v>
                </c:pt>
                <c:pt idx="10">
                  <c:v>4.2476680801999997E-2</c:v>
                </c:pt>
                <c:pt idx="11">
                  <c:v>4.3225287818000002E-2</c:v>
                </c:pt>
                <c:pt idx="12">
                  <c:v>4.3937803912000001E-2</c:v>
                </c:pt>
                <c:pt idx="13">
                  <c:v>4.4616930446E-2</c:v>
                </c:pt>
                <c:pt idx="14">
                  <c:v>4.5267318230999998E-2</c:v>
                </c:pt>
                <c:pt idx="15">
                  <c:v>4.5890542936000006E-2</c:v>
                </c:pt>
                <c:pt idx="16">
                  <c:v>4.648911905E-2</c:v>
                </c:pt>
                <c:pt idx="17">
                  <c:v>4.7060546817999996E-2</c:v>
                </c:pt>
                <c:pt idx="18">
                  <c:v>4.7606246743E-2</c:v>
                </c:pt>
                <c:pt idx="19">
                  <c:v>4.8125711715999997E-2</c:v>
                </c:pt>
                <c:pt idx="20">
                  <c:v>4.8623868787000001E-2</c:v>
                </c:pt>
                <c:pt idx="21">
                  <c:v>4.9088263388999999E-2</c:v>
                </c:pt>
                <c:pt idx="22">
                  <c:v>4.9523430393000001E-2</c:v>
                </c:pt>
                <c:pt idx="23">
                  <c:v>4.9927956587E-2</c:v>
                </c:pt>
                <c:pt idx="24">
                  <c:v>5.0300881583000001E-2</c:v>
                </c:pt>
                <c:pt idx="25">
                  <c:v>5.0638693326999995E-2</c:v>
                </c:pt>
                <c:pt idx="26">
                  <c:v>5.0940350265999995E-2</c:v>
                </c:pt>
                <c:pt idx="27">
                  <c:v>5.1203546777000002E-2</c:v>
                </c:pt>
                <c:pt idx="28">
                  <c:v>5.1426454313999996E-2</c:v>
                </c:pt>
                <c:pt idx="29">
                  <c:v>5.1605705028999999E-2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Qtr'!$AT$285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Qtr'!$AT$286:$AT$315</c:f>
              <c:numCache>
                <c:formatCode>0.00%</c:formatCode>
                <c:ptCount val="30"/>
                <c:pt idx="0">
                  <c:v>4.2348242825E-2</c:v>
                </c:pt>
                <c:pt idx="1">
                  <c:v>4.5152844706999998E-2</c:v>
                </c:pt>
                <c:pt idx="2">
                  <c:v>4.8044697199000001E-2</c:v>
                </c:pt>
                <c:pt idx="3">
                  <c:v>5.0578921590999998E-2</c:v>
                </c:pt>
                <c:pt idx="4">
                  <c:v>5.2783692548999998E-2</c:v>
                </c:pt>
                <c:pt idx="5">
                  <c:v>5.4852142152000002E-2</c:v>
                </c:pt>
                <c:pt idx="6">
                  <c:v>5.6450376656000001E-2</c:v>
                </c:pt>
                <c:pt idx="7">
                  <c:v>5.7666039373000001E-2</c:v>
                </c:pt>
                <c:pt idx="8">
                  <c:v>5.8644064566E-2</c:v>
                </c:pt>
                <c:pt idx="9">
                  <c:v>5.9465350646000004E-2</c:v>
                </c:pt>
                <c:pt idx="10">
                  <c:v>6.0188180802000002E-2</c:v>
                </c:pt>
                <c:pt idx="11">
                  <c:v>6.0850287818000004E-2</c:v>
                </c:pt>
                <c:pt idx="12">
                  <c:v>6.1476303911999999E-2</c:v>
                </c:pt>
                <c:pt idx="13">
                  <c:v>6.2068930445999995E-2</c:v>
                </c:pt>
                <c:pt idx="14">
                  <c:v>6.2632818231000004E-2</c:v>
                </c:pt>
                <c:pt idx="15">
                  <c:v>6.3169542935999995E-2</c:v>
                </c:pt>
                <c:pt idx="16">
                  <c:v>6.3681619049999999E-2</c:v>
                </c:pt>
                <c:pt idx="17">
                  <c:v>6.4166546817999992E-2</c:v>
                </c:pt>
                <c:pt idx="18">
                  <c:v>6.4625746743000007E-2</c:v>
                </c:pt>
                <c:pt idx="19">
                  <c:v>6.5058711716000001E-2</c:v>
                </c:pt>
                <c:pt idx="20">
                  <c:v>6.5470368786999994E-2</c:v>
                </c:pt>
                <c:pt idx="21">
                  <c:v>6.5848263389000003E-2</c:v>
                </c:pt>
                <c:pt idx="22">
                  <c:v>6.6196930393000009E-2</c:v>
                </c:pt>
                <c:pt idx="23">
                  <c:v>6.6514956587000004E-2</c:v>
                </c:pt>
                <c:pt idx="24">
                  <c:v>6.6801381583000002E-2</c:v>
                </c:pt>
                <c:pt idx="25">
                  <c:v>6.7052693327000007E-2</c:v>
                </c:pt>
                <c:pt idx="26">
                  <c:v>6.7267850266000004E-2</c:v>
                </c:pt>
                <c:pt idx="27">
                  <c:v>6.7444546777E-2</c:v>
                </c:pt>
                <c:pt idx="28">
                  <c:v>6.7580954313999991E-2</c:v>
                </c:pt>
                <c:pt idx="29">
                  <c:v>6.7673705028999998E-2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Qtr'!$AU$285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Qtr'!$AU$286:$AU$315</c:f>
              <c:numCache>
                <c:formatCode>0.00%</c:formatCode>
                <c:ptCount val="30"/>
                <c:pt idx="0">
                  <c:v>6.0717242825000003E-2</c:v>
                </c:pt>
                <c:pt idx="1">
                  <c:v>6.3521844707000008E-2</c:v>
                </c:pt>
                <c:pt idx="2">
                  <c:v>6.6413697199000005E-2</c:v>
                </c:pt>
                <c:pt idx="3">
                  <c:v>6.8947921591000008E-2</c:v>
                </c:pt>
                <c:pt idx="4">
                  <c:v>7.1152692549000002E-2</c:v>
                </c:pt>
                <c:pt idx="5">
                  <c:v>7.3221142151999999E-2</c:v>
                </c:pt>
                <c:pt idx="6">
                  <c:v>7.4819376655999997E-2</c:v>
                </c:pt>
                <c:pt idx="7">
                  <c:v>7.6035039373000005E-2</c:v>
                </c:pt>
                <c:pt idx="8">
                  <c:v>7.7013064566000003E-2</c:v>
                </c:pt>
                <c:pt idx="9">
                  <c:v>7.7834350646E-2</c:v>
                </c:pt>
                <c:pt idx="10">
                  <c:v>7.8557180801999998E-2</c:v>
                </c:pt>
                <c:pt idx="11">
                  <c:v>7.9219287818E-2</c:v>
                </c:pt>
                <c:pt idx="12">
                  <c:v>7.984530391200001E-2</c:v>
                </c:pt>
                <c:pt idx="13">
                  <c:v>8.0437930446000006E-2</c:v>
                </c:pt>
                <c:pt idx="14">
                  <c:v>8.1001818231E-2</c:v>
                </c:pt>
                <c:pt idx="15">
                  <c:v>8.1538542936000005E-2</c:v>
                </c:pt>
                <c:pt idx="16">
                  <c:v>8.2050619050000009E-2</c:v>
                </c:pt>
                <c:pt idx="17">
                  <c:v>8.2535546818000002E-2</c:v>
                </c:pt>
                <c:pt idx="18">
                  <c:v>8.2994746743000003E-2</c:v>
                </c:pt>
                <c:pt idx="19">
                  <c:v>8.3427711715999997E-2</c:v>
                </c:pt>
                <c:pt idx="20">
                  <c:v>8.3839368787000004E-2</c:v>
                </c:pt>
                <c:pt idx="21">
                  <c:v>8.4217263388999999E-2</c:v>
                </c:pt>
                <c:pt idx="22">
                  <c:v>8.4565930393000005E-2</c:v>
                </c:pt>
                <c:pt idx="23">
                  <c:v>8.4883956587000001E-2</c:v>
                </c:pt>
                <c:pt idx="24">
                  <c:v>8.5170381582999999E-2</c:v>
                </c:pt>
                <c:pt idx="25">
                  <c:v>8.5421693327000003E-2</c:v>
                </c:pt>
                <c:pt idx="26">
                  <c:v>8.5636850266E-2</c:v>
                </c:pt>
                <c:pt idx="27">
                  <c:v>8.581354677700001E-2</c:v>
                </c:pt>
                <c:pt idx="28">
                  <c:v>8.5949954314000002E-2</c:v>
                </c:pt>
                <c:pt idx="29">
                  <c:v>8.6042705029000008E-2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'Long Term Yields by Qtr'!$AV$285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Qtr'!$AV$286:$AV$315</c:f>
              <c:numCache>
                <c:formatCode>0.00%</c:formatCode>
                <c:ptCount val="30"/>
                <c:pt idx="0">
                  <c:v>0.120479242825</c:v>
                </c:pt>
                <c:pt idx="1">
                  <c:v>0.123283844707</c:v>
                </c:pt>
                <c:pt idx="2">
                  <c:v>0.12617569719899999</c:v>
                </c:pt>
                <c:pt idx="3">
                  <c:v>0.128709921591</c:v>
                </c:pt>
                <c:pt idx="4">
                  <c:v>0.13091469254900001</c:v>
                </c:pt>
                <c:pt idx="5">
                  <c:v>0.13298314215199999</c:v>
                </c:pt>
                <c:pt idx="6">
                  <c:v>0.13458137665600001</c:v>
                </c:pt>
                <c:pt idx="7">
                  <c:v>0.135797039373</c:v>
                </c:pt>
                <c:pt idx="8">
                  <c:v>0.136775064566</c:v>
                </c:pt>
                <c:pt idx="9">
                  <c:v>0.13759635064600001</c:v>
                </c:pt>
                <c:pt idx="10">
                  <c:v>0.13831918080200001</c:v>
                </c:pt>
                <c:pt idx="11">
                  <c:v>0.13898128781800001</c:v>
                </c:pt>
                <c:pt idx="12">
                  <c:v>0.13960730391199999</c:v>
                </c:pt>
                <c:pt idx="13">
                  <c:v>0.14019993044599999</c:v>
                </c:pt>
                <c:pt idx="14">
                  <c:v>0.14076381823100001</c:v>
                </c:pt>
                <c:pt idx="15">
                  <c:v>0.141300542936</c:v>
                </c:pt>
                <c:pt idx="16">
                  <c:v>0.14181261905000001</c:v>
                </c:pt>
                <c:pt idx="17">
                  <c:v>0.142297546818</c:v>
                </c:pt>
                <c:pt idx="18">
                  <c:v>0.14275674674299998</c:v>
                </c:pt>
                <c:pt idx="19">
                  <c:v>0.14318971171600001</c:v>
                </c:pt>
                <c:pt idx="20">
                  <c:v>0.143601368787</c:v>
                </c:pt>
                <c:pt idx="21">
                  <c:v>0.143979263389</c:v>
                </c:pt>
                <c:pt idx="22">
                  <c:v>0.14432793039300001</c:v>
                </c:pt>
                <c:pt idx="23">
                  <c:v>0.144645956587</c:v>
                </c:pt>
                <c:pt idx="24">
                  <c:v>0.14493238158300001</c:v>
                </c:pt>
                <c:pt idx="25">
                  <c:v>0.14518369332699999</c:v>
                </c:pt>
                <c:pt idx="26">
                  <c:v>0.145398850266</c:v>
                </c:pt>
                <c:pt idx="27">
                  <c:v>0.14557554677699999</c:v>
                </c:pt>
                <c:pt idx="28">
                  <c:v>0.145711954314</c:v>
                </c:pt>
                <c:pt idx="29">
                  <c:v>0.145804705029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'Long Term Yields by Qtr'!$AW$285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Qtr'!$AW$286:$AW$315</c:f>
              <c:numCache>
                <c:formatCode>0.00%</c:formatCode>
                <c:ptCount val="30"/>
                <c:pt idx="0">
                  <c:v>0.16032057615833337</c:v>
                </c:pt>
                <c:pt idx="1">
                  <c:v>0.16312517804033336</c:v>
                </c:pt>
                <c:pt idx="2">
                  <c:v>0.16601703053233335</c:v>
                </c:pt>
                <c:pt idx="3">
                  <c:v>0.16855125492433334</c:v>
                </c:pt>
                <c:pt idx="4">
                  <c:v>0.17075602588233335</c:v>
                </c:pt>
                <c:pt idx="5">
                  <c:v>0.17282447548533336</c:v>
                </c:pt>
                <c:pt idx="6">
                  <c:v>0.17442270998933335</c:v>
                </c:pt>
                <c:pt idx="7">
                  <c:v>0.17563837270633337</c:v>
                </c:pt>
                <c:pt idx="8">
                  <c:v>0.17661639789933337</c:v>
                </c:pt>
                <c:pt idx="9">
                  <c:v>0.17743768397933335</c:v>
                </c:pt>
                <c:pt idx="10">
                  <c:v>0.17816051413533335</c:v>
                </c:pt>
                <c:pt idx="11">
                  <c:v>0.17882262115133335</c:v>
                </c:pt>
                <c:pt idx="12">
                  <c:v>0.17944863724533336</c:v>
                </c:pt>
                <c:pt idx="13">
                  <c:v>0.18004126377933335</c:v>
                </c:pt>
                <c:pt idx="14">
                  <c:v>0.18060515156433335</c:v>
                </c:pt>
                <c:pt idx="15">
                  <c:v>0.18114187626933337</c:v>
                </c:pt>
                <c:pt idx="16">
                  <c:v>0.18165395238333334</c:v>
                </c:pt>
                <c:pt idx="17">
                  <c:v>0.18213888015133334</c:v>
                </c:pt>
                <c:pt idx="18">
                  <c:v>0.18259808007633335</c:v>
                </c:pt>
                <c:pt idx="19">
                  <c:v>0.18303104504933335</c:v>
                </c:pt>
                <c:pt idx="20">
                  <c:v>0.18344270212033337</c:v>
                </c:pt>
                <c:pt idx="21">
                  <c:v>0.18382059672233336</c:v>
                </c:pt>
                <c:pt idx="22">
                  <c:v>0.18416926372633335</c:v>
                </c:pt>
                <c:pt idx="23">
                  <c:v>0.18448728992033336</c:v>
                </c:pt>
                <c:pt idx="24">
                  <c:v>0.18477371491633335</c:v>
                </c:pt>
                <c:pt idx="25">
                  <c:v>0.18502502666033335</c:v>
                </c:pt>
                <c:pt idx="26">
                  <c:v>0.18524018359933336</c:v>
                </c:pt>
                <c:pt idx="27">
                  <c:v>0.18541688011033336</c:v>
                </c:pt>
                <c:pt idx="28">
                  <c:v>0.18555328764733336</c:v>
                </c:pt>
                <c:pt idx="29">
                  <c:v>0.18564603836233334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5632"/>
        <c:axId val="117512960"/>
      </c:lineChart>
      <c:catAx>
        <c:axId val="11680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512960"/>
        <c:crosses val="autoZero"/>
        <c:auto val="1"/>
        <c:lblAlgn val="ctr"/>
        <c:lblOffset val="100"/>
        <c:noMultiLvlLbl val="0"/>
      </c:catAx>
      <c:valAx>
        <c:axId val="117512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80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12: Long Term Bond Yields by Rating as of 12/31/2015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Qtr'!$AZ$285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Qtr'!$AZ$286:$AZ$315</c:f>
              <c:numCache>
                <c:formatCode>0.00%</c:formatCode>
                <c:ptCount val="30"/>
                <c:pt idx="0">
                  <c:v>1.1882738415999999E-2</c:v>
                </c:pt>
                <c:pt idx="1">
                  <c:v>1.5739019114999999E-2</c:v>
                </c:pt>
                <c:pt idx="2">
                  <c:v>1.9022963801999998E-2</c:v>
                </c:pt>
                <c:pt idx="3">
                  <c:v>2.2425028088000003E-2</c:v>
                </c:pt>
                <c:pt idx="4">
                  <c:v>2.5038832492E-2</c:v>
                </c:pt>
                <c:pt idx="5">
                  <c:v>2.7261866819000002E-2</c:v>
                </c:pt>
                <c:pt idx="6">
                  <c:v>2.8648476772333335E-2</c:v>
                </c:pt>
                <c:pt idx="7">
                  <c:v>2.9760189549666669E-2</c:v>
                </c:pt>
                <c:pt idx="8">
                  <c:v>3.0699921115999996E-2</c:v>
                </c:pt>
                <c:pt idx="9">
                  <c:v>3.1501149090470588E-2</c:v>
                </c:pt>
                <c:pt idx="10">
                  <c:v>3.2228709235941178E-2</c:v>
                </c:pt>
                <c:pt idx="11">
                  <c:v>3.2909482987411767E-2</c:v>
                </c:pt>
                <c:pt idx="12">
                  <c:v>3.3559485649882356E-2</c:v>
                </c:pt>
                <c:pt idx="13">
                  <c:v>3.4181750191352944E-2</c:v>
                </c:pt>
                <c:pt idx="14">
                  <c:v>3.4781422207823529E-2</c:v>
                </c:pt>
                <c:pt idx="15">
                  <c:v>3.5361109517294119E-2</c:v>
                </c:pt>
                <c:pt idx="16">
                  <c:v>3.5923794676764709E-2</c:v>
                </c:pt>
                <c:pt idx="17">
                  <c:v>3.64683716312353E-2</c:v>
                </c:pt>
                <c:pt idx="18">
                  <c:v>3.6996873538705885E-2</c:v>
                </c:pt>
                <c:pt idx="19">
                  <c:v>3.7509577428176469E-2</c:v>
                </c:pt>
                <c:pt idx="20">
                  <c:v>3.801178393064706E-2</c:v>
                </c:pt>
                <c:pt idx="21">
                  <c:v>3.8493210423117645E-2</c:v>
                </c:pt>
                <c:pt idx="22">
                  <c:v>3.8958792486588234E-2</c:v>
                </c:pt>
                <c:pt idx="23">
                  <c:v>3.9408004534058821E-2</c:v>
                </c:pt>
                <c:pt idx="24">
                  <c:v>3.984110180652941E-2</c:v>
                </c:pt>
                <c:pt idx="25">
                  <c:v>4.0255737555000004E-2</c:v>
                </c:pt>
                <c:pt idx="26">
                  <c:v>4.0651852441470591E-2</c:v>
                </c:pt>
                <c:pt idx="27">
                  <c:v>4.1028587456941178E-2</c:v>
                </c:pt>
                <c:pt idx="28">
                  <c:v>4.1385352331411759E-2</c:v>
                </c:pt>
                <c:pt idx="29">
                  <c:v>4.1719872019882351E-2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Term Yields by Qtr'!$BA$285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Qtr'!$BA$286:$BA$315</c:f>
              <c:numCache>
                <c:formatCode>0.00%</c:formatCode>
                <c:ptCount val="30"/>
                <c:pt idx="0">
                  <c:v>1.3227738416000001E-2</c:v>
                </c:pt>
                <c:pt idx="1">
                  <c:v>1.7462019115000001E-2</c:v>
                </c:pt>
                <c:pt idx="2">
                  <c:v>2.1123963802E-2</c:v>
                </c:pt>
                <c:pt idx="3">
                  <c:v>2.4904028088000001E-2</c:v>
                </c:pt>
                <c:pt idx="4">
                  <c:v>2.7587832491999999E-2</c:v>
                </c:pt>
                <c:pt idx="5">
                  <c:v>2.9880866818999999E-2</c:v>
                </c:pt>
                <c:pt idx="6">
                  <c:v>3.1463476772333333E-2</c:v>
                </c:pt>
                <c:pt idx="7">
                  <c:v>3.2771189549666666E-2</c:v>
                </c:pt>
                <c:pt idx="8">
                  <c:v>3.3906921115999994E-2</c:v>
                </c:pt>
                <c:pt idx="9">
                  <c:v>3.4685541247333335E-2</c:v>
                </c:pt>
                <c:pt idx="10">
                  <c:v>3.5390493549666668E-2</c:v>
                </c:pt>
                <c:pt idx="11">
                  <c:v>3.6048659458000003E-2</c:v>
                </c:pt>
                <c:pt idx="12">
                  <c:v>3.6676054277333336E-2</c:v>
                </c:pt>
                <c:pt idx="13">
                  <c:v>3.7275710975666669E-2</c:v>
                </c:pt>
                <c:pt idx="14">
                  <c:v>3.7852775148999998E-2</c:v>
                </c:pt>
                <c:pt idx="15">
                  <c:v>3.8409854615333333E-2</c:v>
                </c:pt>
                <c:pt idx="16">
                  <c:v>3.8949931931666668E-2</c:v>
                </c:pt>
                <c:pt idx="17">
                  <c:v>3.9471901043000003E-2</c:v>
                </c:pt>
                <c:pt idx="18">
                  <c:v>3.9977795107333333E-2</c:v>
                </c:pt>
                <c:pt idx="19">
                  <c:v>4.0467891153666669E-2</c:v>
                </c:pt>
                <c:pt idx="20">
                  <c:v>4.0947489813000004E-2</c:v>
                </c:pt>
                <c:pt idx="21">
                  <c:v>4.1406308462333334E-2</c:v>
                </c:pt>
                <c:pt idx="22">
                  <c:v>4.1849282682666668E-2</c:v>
                </c:pt>
                <c:pt idx="23">
                  <c:v>4.2275886887E-2</c:v>
                </c:pt>
                <c:pt idx="24">
                  <c:v>4.2686376316333333E-2</c:v>
                </c:pt>
                <c:pt idx="25">
                  <c:v>4.3078404221666672E-2</c:v>
                </c:pt>
                <c:pt idx="26">
                  <c:v>4.3451911265000004E-2</c:v>
                </c:pt>
                <c:pt idx="27">
                  <c:v>4.3806038437333335E-2</c:v>
                </c:pt>
                <c:pt idx="28">
                  <c:v>4.4140195468666668E-2</c:v>
                </c:pt>
                <c:pt idx="29">
                  <c:v>4.4452107313999997E-2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'Long Term Yields by Qtr'!$BB$285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Qtr'!$BB$286:$BB$315</c:f>
              <c:numCache>
                <c:formatCode>0.00%</c:formatCode>
                <c:ptCount val="30"/>
                <c:pt idx="0">
                  <c:v>1.6430238416000002E-2</c:v>
                </c:pt>
                <c:pt idx="1">
                  <c:v>2.0574019115000002E-2</c:v>
                </c:pt>
                <c:pt idx="2">
                  <c:v>2.4145463802E-2</c:v>
                </c:pt>
                <c:pt idx="3">
                  <c:v>2.7835028088000001E-2</c:v>
                </c:pt>
                <c:pt idx="4">
                  <c:v>3.0666832491999998E-2</c:v>
                </c:pt>
                <c:pt idx="5">
                  <c:v>3.3107866818999999E-2</c:v>
                </c:pt>
                <c:pt idx="6">
                  <c:v>3.4458143439E-2</c:v>
                </c:pt>
                <c:pt idx="7">
                  <c:v>3.5533522883000004E-2</c:v>
                </c:pt>
                <c:pt idx="8">
                  <c:v>3.6436921115999998E-2</c:v>
                </c:pt>
                <c:pt idx="9">
                  <c:v>3.7187541247333332E-2</c:v>
                </c:pt>
                <c:pt idx="10">
                  <c:v>3.7864493549666665E-2</c:v>
                </c:pt>
                <c:pt idx="11">
                  <c:v>3.8494659458E-2</c:v>
                </c:pt>
                <c:pt idx="12">
                  <c:v>3.9094054277333333E-2</c:v>
                </c:pt>
                <c:pt idx="13">
                  <c:v>3.9665710975666665E-2</c:v>
                </c:pt>
                <c:pt idx="14">
                  <c:v>4.0214775148999994E-2</c:v>
                </c:pt>
                <c:pt idx="15">
                  <c:v>4.0743854615333336E-2</c:v>
                </c:pt>
                <c:pt idx="16">
                  <c:v>4.125593193166667E-2</c:v>
                </c:pt>
                <c:pt idx="17">
                  <c:v>4.1749901042999998E-2</c:v>
                </c:pt>
                <c:pt idx="18">
                  <c:v>4.2227795107333335E-2</c:v>
                </c:pt>
                <c:pt idx="19">
                  <c:v>4.2689891153666663E-2</c:v>
                </c:pt>
                <c:pt idx="20">
                  <c:v>4.3141489812999999E-2</c:v>
                </c:pt>
                <c:pt idx="21">
                  <c:v>4.3572308462333328E-2</c:v>
                </c:pt>
                <c:pt idx="22">
                  <c:v>4.3987282682666669E-2</c:v>
                </c:pt>
                <c:pt idx="23">
                  <c:v>4.4385886887000001E-2</c:v>
                </c:pt>
                <c:pt idx="24">
                  <c:v>4.4768376316333333E-2</c:v>
                </c:pt>
                <c:pt idx="25">
                  <c:v>4.5132404221666672E-2</c:v>
                </c:pt>
                <c:pt idx="26">
                  <c:v>4.5477911265000004E-2</c:v>
                </c:pt>
                <c:pt idx="27">
                  <c:v>4.5804038437333335E-2</c:v>
                </c:pt>
                <c:pt idx="28">
                  <c:v>4.6110195468666668E-2</c:v>
                </c:pt>
                <c:pt idx="29">
                  <c:v>4.6394107313999997E-2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'Long Term Yields by Qtr'!$BC$285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Qtr'!$BC$286:$BC$315</c:f>
              <c:numCache>
                <c:formatCode>0.00%</c:formatCode>
                <c:ptCount val="30"/>
                <c:pt idx="0">
                  <c:v>2.3683238416000001E-2</c:v>
                </c:pt>
                <c:pt idx="1">
                  <c:v>2.7660019115E-2</c:v>
                </c:pt>
                <c:pt idx="2">
                  <c:v>3.1064463802000002E-2</c:v>
                </c:pt>
                <c:pt idx="3">
                  <c:v>3.4587028088000002E-2</c:v>
                </c:pt>
                <c:pt idx="4">
                  <c:v>3.7549832492000002E-2</c:v>
                </c:pt>
                <c:pt idx="5">
                  <c:v>4.0121866818999999E-2</c:v>
                </c:pt>
                <c:pt idx="6">
                  <c:v>4.1420143439000003E-2</c:v>
                </c:pt>
                <c:pt idx="7">
                  <c:v>4.2443522883000004E-2</c:v>
                </c:pt>
                <c:pt idx="8">
                  <c:v>4.3294921116000001E-2</c:v>
                </c:pt>
                <c:pt idx="9">
                  <c:v>4.4031207914000003E-2</c:v>
                </c:pt>
                <c:pt idx="10">
                  <c:v>4.4693826882999999E-2</c:v>
                </c:pt>
                <c:pt idx="11">
                  <c:v>4.5309659458000001E-2</c:v>
                </c:pt>
                <c:pt idx="12">
                  <c:v>4.5894720944000003E-2</c:v>
                </c:pt>
                <c:pt idx="13">
                  <c:v>4.6452044309000004E-2</c:v>
                </c:pt>
                <c:pt idx="14">
                  <c:v>4.6986775149000001E-2</c:v>
                </c:pt>
                <c:pt idx="15">
                  <c:v>4.7501521281999998E-2</c:v>
                </c:pt>
                <c:pt idx="16">
                  <c:v>4.7999265265000007E-2</c:v>
                </c:pt>
                <c:pt idx="17">
                  <c:v>4.8478901042999997E-2</c:v>
                </c:pt>
                <c:pt idx="18">
                  <c:v>4.8942461773999996E-2</c:v>
                </c:pt>
                <c:pt idx="19">
                  <c:v>4.9390224486999999E-2</c:v>
                </c:pt>
                <c:pt idx="20">
                  <c:v>4.9827489813000003E-2</c:v>
                </c:pt>
                <c:pt idx="21">
                  <c:v>5.0243975129000001E-2</c:v>
                </c:pt>
                <c:pt idx="22">
                  <c:v>5.0644616015999996E-2</c:v>
                </c:pt>
                <c:pt idx="23">
                  <c:v>5.1028886886999997E-2</c:v>
                </c:pt>
                <c:pt idx="24">
                  <c:v>5.1397042983000005E-2</c:v>
                </c:pt>
                <c:pt idx="25">
                  <c:v>5.1746737555000005E-2</c:v>
                </c:pt>
                <c:pt idx="26">
                  <c:v>5.2077911264999999E-2</c:v>
                </c:pt>
                <c:pt idx="27">
                  <c:v>5.2389705103999998E-2</c:v>
                </c:pt>
                <c:pt idx="28">
                  <c:v>5.2681528801999999E-2</c:v>
                </c:pt>
                <c:pt idx="29">
                  <c:v>5.2951107314000004E-2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'Long Term Yields by Qtr'!$BD$285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Qtr'!$BD$286:$BD$315</c:f>
              <c:numCache>
                <c:formatCode>0.00%</c:formatCode>
                <c:ptCount val="30"/>
                <c:pt idx="0">
                  <c:v>4.6170238416000001E-2</c:v>
                </c:pt>
                <c:pt idx="1">
                  <c:v>4.9351019114999999E-2</c:v>
                </c:pt>
                <c:pt idx="2">
                  <c:v>5.1959463801999999E-2</c:v>
                </c:pt>
                <c:pt idx="3">
                  <c:v>5.4686028088000001E-2</c:v>
                </c:pt>
                <c:pt idx="4">
                  <c:v>5.6674832491999998E-2</c:v>
                </c:pt>
                <c:pt idx="5">
                  <c:v>5.8272866818999999E-2</c:v>
                </c:pt>
                <c:pt idx="6">
                  <c:v>5.9481143439000003E-2</c:v>
                </c:pt>
                <c:pt idx="7">
                  <c:v>6.0414522883000005E-2</c:v>
                </c:pt>
                <c:pt idx="8">
                  <c:v>6.1175921115999995E-2</c:v>
                </c:pt>
                <c:pt idx="9">
                  <c:v>6.1822207913999998E-2</c:v>
                </c:pt>
                <c:pt idx="10">
                  <c:v>6.2394826883E-2</c:v>
                </c:pt>
                <c:pt idx="11">
                  <c:v>6.2920659458000003E-2</c:v>
                </c:pt>
                <c:pt idx="12">
                  <c:v>6.3415720943999998E-2</c:v>
                </c:pt>
                <c:pt idx="13">
                  <c:v>6.3883044308999992E-2</c:v>
                </c:pt>
                <c:pt idx="14">
                  <c:v>6.4327775148999997E-2</c:v>
                </c:pt>
                <c:pt idx="15">
                  <c:v>6.4752521282E-2</c:v>
                </c:pt>
                <c:pt idx="16">
                  <c:v>6.5160265265000003E-2</c:v>
                </c:pt>
                <c:pt idx="17">
                  <c:v>6.5549901043E-2</c:v>
                </c:pt>
                <c:pt idx="18">
                  <c:v>6.5923461773999992E-2</c:v>
                </c:pt>
                <c:pt idx="19">
                  <c:v>6.6281224486999996E-2</c:v>
                </c:pt>
                <c:pt idx="20">
                  <c:v>6.6628489813E-2</c:v>
                </c:pt>
                <c:pt idx="21">
                  <c:v>6.6954975129000005E-2</c:v>
                </c:pt>
                <c:pt idx="22">
                  <c:v>6.7265616016000007E-2</c:v>
                </c:pt>
                <c:pt idx="23">
                  <c:v>6.7559886887000001E-2</c:v>
                </c:pt>
                <c:pt idx="24">
                  <c:v>6.7838042983000002E-2</c:v>
                </c:pt>
                <c:pt idx="25">
                  <c:v>6.8097737554999996E-2</c:v>
                </c:pt>
                <c:pt idx="26">
                  <c:v>6.8338911264999996E-2</c:v>
                </c:pt>
                <c:pt idx="27">
                  <c:v>6.8560705104000003E-2</c:v>
                </c:pt>
                <c:pt idx="28">
                  <c:v>6.8762528801999998E-2</c:v>
                </c:pt>
                <c:pt idx="29">
                  <c:v>6.8942107313999995E-2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'Long Term Yields by Qtr'!$BE$285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Qtr'!$BE$286:$BE$315</c:f>
              <c:numCache>
                <c:formatCode>0.00%</c:formatCode>
                <c:ptCount val="30"/>
                <c:pt idx="0">
                  <c:v>6.4245238415999995E-2</c:v>
                </c:pt>
                <c:pt idx="1">
                  <c:v>6.7426019114999985E-2</c:v>
                </c:pt>
                <c:pt idx="2">
                  <c:v>7.0034463801999985E-2</c:v>
                </c:pt>
                <c:pt idx="3">
                  <c:v>7.2761028088000002E-2</c:v>
                </c:pt>
                <c:pt idx="4">
                  <c:v>7.4749832491999985E-2</c:v>
                </c:pt>
                <c:pt idx="5">
                  <c:v>7.6347866818999993E-2</c:v>
                </c:pt>
                <c:pt idx="6">
                  <c:v>7.7556143438999997E-2</c:v>
                </c:pt>
                <c:pt idx="7">
                  <c:v>7.8489522882999999E-2</c:v>
                </c:pt>
                <c:pt idx="8">
                  <c:v>7.9250921115999989E-2</c:v>
                </c:pt>
                <c:pt idx="9">
                  <c:v>7.9897207913999985E-2</c:v>
                </c:pt>
                <c:pt idx="10">
                  <c:v>8.0469826883000001E-2</c:v>
                </c:pt>
                <c:pt idx="11">
                  <c:v>8.0995659457999997E-2</c:v>
                </c:pt>
                <c:pt idx="12">
                  <c:v>8.1490720943999992E-2</c:v>
                </c:pt>
                <c:pt idx="13">
                  <c:v>8.1958044309E-2</c:v>
                </c:pt>
                <c:pt idx="14">
                  <c:v>8.240277514899999E-2</c:v>
                </c:pt>
                <c:pt idx="15">
                  <c:v>8.2827521281999994E-2</c:v>
                </c:pt>
                <c:pt idx="16">
                  <c:v>8.3235265264999997E-2</c:v>
                </c:pt>
                <c:pt idx="17">
                  <c:v>8.3624901042999994E-2</c:v>
                </c:pt>
                <c:pt idx="18">
                  <c:v>8.3998461773999999E-2</c:v>
                </c:pt>
                <c:pt idx="19">
                  <c:v>8.4356224486999989E-2</c:v>
                </c:pt>
                <c:pt idx="20">
                  <c:v>8.4703489812999994E-2</c:v>
                </c:pt>
                <c:pt idx="21">
                  <c:v>8.5029975128999985E-2</c:v>
                </c:pt>
                <c:pt idx="22">
                  <c:v>8.5340616015999987E-2</c:v>
                </c:pt>
                <c:pt idx="23">
                  <c:v>8.5634886886999995E-2</c:v>
                </c:pt>
                <c:pt idx="24">
                  <c:v>8.5913042982999996E-2</c:v>
                </c:pt>
                <c:pt idx="25">
                  <c:v>8.617273755499999E-2</c:v>
                </c:pt>
                <c:pt idx="26">
                  <c:v>8.641391126499999E-2</c:v>
                </c:pt>
                <c:pt idx="27">
                  <c:v>8.6635705103999996E-2</c:v>
                </c:pt>
                <c:pt idx="28">
                  <c:v>8.6837528801999991E-2</c:v>
                </c:pt>
                <c:pt idx="29">
                  <c:v>8.7017107313999989E-2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'Long Term Yields by Qtr'!$BF$285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Qtr'!$BF$286:$BF$315</c:f>
              <c:numCache>
                <c:formatCode>0.00%</c:formatCode>
                <c:ptCount val="30"/>
                <c:pt idx="0">
                  <c:v>0.123000238416</c:v>
                </c:pt>
                <c:pt idx="1">
                  <c:v>0.12618101911499999</c:v>
                </c:pt>
                <c:pt idx="2">
                  <c:v>0.12878946380199999</c:v>
                </c:pt>
                <c:pt idx="3">
                  <c:v>0.131516028088</c:v>
                </c:pt>
                <c:pt idx="4">
                  <c:v>0.13350483249199999</c:v>
                </c:pt>
                <c:pt idx="5">
                  <c:v>0.13510286681899999</c:v>
                </c:pt>
                <c:pt idx="6">
                  <c:v>0.136311143439</c:v>
                </c:pt>
                <c:pt idx="7">
                  <c:v>0.13724452288299999</c:v>
                </c:pt>
                <c:pt idx="8">
                  <c:v>0.13800592111599999</c:v>
                </c:pt>
                <c:pt idx="9">
                  <c:v>0.13865220791399999</c:v>
                </c:pt>
                <c:pt idx="10">
                  <c:v>0.139224826883</c:v>
                </c:pt>
                <c:pt idx="11">
                  <c:v>0.139750659458</c:v>
                </c:pt>
                <c:pt idx="12">
                  <c:v>0.14024572094400001</c:v>
                </c:pt>
                <c:pt idx="13">
                  <c:v>0.140713044309</c:v>
                </c:pt>
                <c:pt idx="14">
                  <c:v>0.14115777514899999</c:v>
                </c:pt>
                <c:pt idx="15">
                  <c:v>0.141582521282</c:v>
                </c:pt>
                <c:pt idx="16">
                  <c:v>0.141990265265</c:v>
                </c:pt>
                <c:pt idx="17">
                  <c:v>0.142379901043</c:v>
                </c:pt>
                <c:pt idx="18">
                  <c:v>0.142753461774</c:v>
                </c:pt>
                <c:pt idx="19">
                  <c:v>0.143111224487</c:v>
                </c:pt>
                <c:pt idx="20">
                  <c:v>0.143458489813</c:v>
                </c:pt>
                <c:pt idx="21">
                  <c:v>0.14378497512899999</c:v>
                </c:pt>
                <c:pt idx="22">
                  <c:v>0.14409561601599999</c:v>
                </c:pt>
                <c:pt idx="23">
                  <c:v>0.144389886887</c:v>
                </c:pt>
                <c:pt idx="24">
                  <c:v>0.14466804298299998</c:v>
                </c:pt>
                <c:pt idx="25">
                  <c:v>0.14492773755499999</c:v>
                </c:pt>
                <c:pt idx="26">
                  <c:v>0.14516891126500001</c:v>
                </c:pt>
                <c:pt idx="27">
                  <c:v>0.14539070510399998</c:v>
                </c:pt>
                <c:pt idx="28">
                  <c:v>0.14559252880199999</c:v>
                </c:pt>
                <c:pt idx="29">
                  <c:v>0.145772107314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'Long Term Yields by Qtr'!$BG$285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Qtr'!$BG$286:$BG$315</c:f>
              <c:numCache>
                <c:formatCode>0.00%</c:formatCode>
                <c:ptCount val="30"/>
                <c:pt idx="0">
                  <c:v>0.16217023841599998</c:v>
                </c:pt>
                <c:pt idx="1">
                  <c:v>0.165351019115</c:v>
                </c:pt>
                <c:pt idx="2">
                  <c:v>0.167959463802</c:v>
                </c:pt>
                <c:pt idx="3">
                  <c:v>0.17068602808799999</c:v>
                </c:pt>
                <c:pt idx="4">
                  <c:v>0.172674832492</c:v>
                </c:pt>
                <c:pt idx="5">
                  <c:v>0.17427286681900001</c:v>
                </c:pt>
                <c:pt idx="6">
                  <c:v>0.17548114343899998</c:v>
                </c:pt>
                <c:pt idx="7">
                  <c:v>0.176414522883</c:v>
                </c:pt>
                <c:pt idx="8">
                  <c:v>0.177175921116</c:v>
                </c:pt>
                <c:pt idx="9">
                  <c:v>0.177822207914</c:v>
                </c:pt>
                <c:pt idx="10">
                  <c:v>0.17839482688299999</c:v>
                </c:pt>
                <c:pt idx="11">
                  <c:v>0.17892065945799998</c:v>
                </c:pt>
                <c:pt idx="12">
                  <c:v>0.17941572094399999</c:v>
                </c:pt>
                <c:pt idx="13">
                  <c:v>0.17988304430899998</c:v>
                </c:pt>
                <c:pt idx="14">
                  <c:v>0.180327775149</c:v>
                </c:pt>
                <c:pt idx="15">
                  <c:v>0.18075252128199998</c:v>
                </c:pt>
                <c:pt idx="16">
                  <c:v>0.18116026526499998</c:v>
                </c:pt>
                <c:pt idx="17">
                  <c:v>0.18154990104300001</c:v>
                </c:pt>
                <c:pt idx="18">
                  <c:v>0.18192346177399998</c:v>
                </c:pt>
                <c:pt idx="19">
                  <c:v>0.18228122448699999</c:v>
                </c:pt>
                <c:pt idx="20">
                  <c:v>0.18262848981300001</c:v>
                </c:pt>
                <c:pt idx="21">
                  <c:v>0.182954975129</c:v>
                </c:pt>
                <c:pt idx="22">
                  <c:v>0.183265616016</c:v>
                </c:pt>
                <c:pt idx="23">
                  <c:v>0.18355988688699998</c:v>
                </c:pt>
                <c:pt idx="24">
                  <c:v>0.18383804298299999</c:v>
                </c:pt>
                <c:pt idx="25">
                  <c:v>0.184097737555</c:v>
                </c:pt>
                <c:pt idx="26">
                  <c:v>0.18433891126499999</c:v>
                </c:pt>
                <c:pt idx="27">
                  <c:v>0.18456070510399999</c:v>
                </c:pt>
                <c:pt idx="28">
                  <c:v>0.184762528802</c:v>
                </c:pt>
                <c:pt idx="29">
                  <c:v>0.18494210731399999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7680"/>
        <c:axId val="116926720"/>
      </c:lineChart>
      <c:catAx>
        <c:axId val="11680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926720"/>
        <c:crosses val="autoZero"/>
        <c:auto val="1"/>
        <c:lblAlgn val="ctr"/>
        <c:lblOffset val="100"/>
        <c:noMultiLvlLbl val="0"/>
      </c:catAx>
      <c:valAx>
        <c:axId val="11692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80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1: Current Bond Yields - AAA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Qtr'!$B$5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Qtr'!$B$6:$B$35</c:f>
              <c:numCache>
                <c:formatCode>0.00%</c:formatCode>
                <c:ptCount val="30"/>
                <c:pt idx="0">
                  <c:v>2.4064015245159019E-3</c:v>
                </c:pt>
                <c:pt idx="1">
                  <c:v>7.9156601840115089E-3</c:v>
                </c:pt>
                <c:pt idx="2">
                  <c:v>1.3562421334988011E-2</c:v>
                </c:pt>
                <c:pt idx="3">
                  <c:v>1.8227719391279318E-2</c:v>
                </c:pt>
                <c:pt idx="4">
                  <c:v>2.1697022672065185E-2</c:v>
                </c:pt>
                <c:pt idx="5">
                  <c:v>2.4452012360762245E-2</c:v>
                </c:pt>
                <c:pt idx="6">
                  <c:v>2.6758185511721606E-2</c:v>
                </c:pt>
                <c:pt idx="7">
                  <c:v>2.875653811863977E-2</c:v>
                </c:pt>
                <c:pt idx="8">
                  <c:v>3.0525952727251334E-2</c:v>
                </c:pt>
                <c:pt idx="9">
                  <c:v>3.1701567346515386E-2</c:v>
                </c:pt>
                <c:pt idx="10">
                  <c:v>3.271935614408783E-2</c:v>
                </c:pt>
                <c:pt idx="11">
                  <c:v>3.360100302449949E-2</c:v>
                </c:pt>
                <c:pt idx="12">
                  <c:v>3.4375713273492037E-2</c:v>
                </c:pt>
                <c:pt idx="13">
                  <c:v>3.506692671399169E-2</c:v>
                </c:pt>
                <c:pt idx="14">
                  <c:v>3.5691307652855137E-2</c:v>
                </c:pt>
                <c:pt idx="15">
                  <c:v>3.6261918683104785E-2</c:v>
                </c:pt>
                <c:pt idx="16">
                  <c:v>3.678863293778014E-2</c:v>
                </c:pt>
                <c:pt idx="17">
                  <c:v>3.7279350112448789E-2</c:v>
                </c:pt>
                <c:pt idx="18">
                  <c:v>3.773992559251254E-2</c:v>
                </c:pt>
                <c:pt idx="19">
                  <c:v>3.8175576562571693E-2</c:v>
                </c:pt>
                <c:pt idx="20">
                  <c:v>3.8590447393376637E-2</c:v>
                </c:pt>
                <c:pt idx="21">
                  <c:v>3.8988165047930796E-2</c:v>
                </c:pt>
                <c:pt idx="22">
                  <c:v>3.9371423595236647E-2</c:v>
                </c:pt>
                <c:pt idx="23">
                  <c:v>3.9742933925081395E-2</c:v>
                </c:pt>
                <c:pt idx="24">
                  <c:v>4.0104949200441151E-2</c:v>
                </c:pt>
                <c:pt idx="25">
                  <c:v>4.04595952123823E-2</c:v>
                </c:pt>
                <c:pt idx="26">
                  <c:v>4.0808424059612353E-2</c:v>
                </c:pt>
                <c:pt idx="27">
                  <c:v>4.1153226904885307E-2</c:v>
                </c:pt>
                <c:pt idx="28">
                  <c:v>4.1495519131444954E-2</c:v>
                </c:pt>
                <c:pt idx="29">
                  <c:v>4.1836840351823903E-2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Qtr'!$C$6:$C$35</c:f>
              <c:numCache>
                <c:formatCode>0.00%</c:formatCode>
                <c:ptCount val="30"/>
                <c:pt idx="0">
                  <c:v>4.6119985960000002E-3</c:v>
                </c:pt>
                <c:pt idx="1">
                  <c:v>9.2367659880000005E-3</c:v>
                </c:pt>
                <c:pt idx="2">
                  <c:v>1.4318613632E-2</c:v>
                </c:pt>
                <c:pt idx="3">
                  <c:v>1.8299605478000001E-2</c:v>
                </c:pt>
                <c:pt idx="4">
                  <c:v>2.1016585710000001E-2</c:v>
                </c:pt>
                <c:pt idx="5">
                  <c:v>2.3237544467E-2</c:v>
                </c:pt>
                <c:pt idx="6">
                  <c:v>2.5031051661999999E-2</c:v>
                </c:pt>
                <c:pt idx="7">
                  <c:v>2.6521105624000001E-2</c:v>
                </c:pt>
                <c:pt idx="8">
                  <c:v>2.7808448115999997E-2</c:v>
                </c:pt>
                <c:pt idx="9">
                  <c:v>2.8684632427526315E-2</c:v>
                </c:pt>
                <c:pt idx="10">
                  <c:v>2.9456246601052633E-2</c:v>
                </c:pt>
                <c:pt idx="11">
                  <c:v>3.0149754876578949E-2</c:v>
                </c:pt>
                <c:pt idx="12">
                  <c:v>3.0784635541105262E-2</c:v>
                </c:pt>
                <c:pt idx="13">
                  <c:v>3.1375095696631577E-2</c:v>
                </c:pt>
                <c:pt idx="14">
                  <c:v>3.1931326308157898E-2</c:v>
                </c:pt>
                <c:pt idx="15">
                  <c:v>3.2461402550684207E-2</c:v>
                </c:pt>
                <c:pt idx="16">
                  <c:v>3.2971498648210529E-2</c:v>
                </c:pt>
                <c:pt idx="17">
                  <c:v>3.3466607900736842E-2</c:v>
                </c:pt>
                <c:pt idx="18">
                  <c:v>3.3950526953263158E-2</c:v>
                </c:pt>
                <c:pt idx="19">
                  <c:v>3.4426650396789472E-2</c:v>
                </c:pt>
                <c:pt idx="20">
                  <c:v>3.4897781398315786E-2</c:v>
                </c:pt>
                <c:pt idx="21">
                  <c:v>3.5366384154842105E-2</c:v>
                </c:pt>
                <c:pt idx="22">
                  <c:v>3.5834359583368419E-2</c:v>
                </c:pt>
                <c:pt idx="23">
                  <c:v>3.6303677703894741E-2</c:v>
                </c:pt>
                <c:pt idx="24">
                  <c:v>3.6776021798421057E-2</c:v>
                </c:pt>
                <c:pt idx="25">
                  <c:v>3.7253010242947367E-2</c:v>
                </c:pt>
                <c:pt idx="26">
                  <c:v>3.7735909614473685E-2</c:v>
                </c:pt>
                <c:pt idx="27">
                  <c:v>3.8226170038000003E-2</c:v>
                </c:pt>
                <c:pt idx="28">
                  <c:v>3.872511410652632E-2</c:v>
                </c:pt>
                <c:pt idx="29">
                  <c:v>3.9234089683052628E-2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Qtr'!$D$6:$D$35</c:f>
              <c:numCache>
                <c:formatCode>0.00%</c:formatCode>
                <c:ptCount val="30"/>
                <c:pt idx="0">
                  <c:v>7.4897293340000001E-3</c:v>
                </c:pt>
                <c:pt idx="1">
                  <c:v>1.0914818311E-2</c:v>
                </c:pt>
                <c:pt idx="2">
                  <c:v>1.4955178064999998E-2</c:v>
                </c:pt>
                <c:pt idx="3">
                  <c:v>1.8555939569999999E-2</c:v>
                </c:pt>
                <c:pt idx="4">
                  <c:v>2.1327364005000002E-2</c:v>
                </c:pt>
                <c:pt idx="5">
                  <c:v>2.3612497149000003E-2</c:v>
                </c:pt>
                <c:pt idx="6">
                  <c:v>2.5102764207333334E-2</c:v>
                </c:pt>
                <c:pt idx="7">
                  <c:v>2.6349865051666668E-2</c:v>
                </c:pt>
                <c:pt idx="8">
                  <c:v>2.7424967211E-2</c:v>
                </c:pt>
                <c:pt idx="9">
                  <c:v>2.8345238865999999E-2</c:v>
                </c:pt>
                <c:pt idx="10">
                  <c:v>2.9160969848999997E-2</c:v>
                </c:pt>
                <c:pt idx="11">
                  <c:v>2.9890670624999997E-2</c:v>
                </c:pt>
                <c:pt idx="12">
                  <c:v>3.0552178499999999E-2</c:v>
                </c:pt>
                <c:pt idx="13">
                  <c:v>3.1158567440999999E-2</c:v>
                </c:pt>
                <c:pt idx="14">
                  <c:v>3.1719652516999999E-2</c:v>
                </c:pt>
                <c:pt idx="15">
                  <c:v>3.2242537106000002E-2</c:v>
                </c:pt>
                <c:pt idx="16">
                  <c:v>3.2732641866000001E-2</c:v>
                </c:pt>
                <c:pt idx="17">
                  <c:v>3.3193739559999998E-2</c:v>
                </c:pt>
                <c:pt idx="18">
                  <c:v>3.3628998734000007E-2</c:v>
                </c:pt>
                <c:pt idx="19">
                  <c:v>3.4040744242000001E-2</c:v>
                </c:pt>
                <c:pt idx="20">
                  <c:v>3.4430835121000002E-2</c:v>
                </c:pt>
                <c:pt idx="21">
                  <c:v>3.4800373401999998E-2</c:v>
                </c:pt>
                <c:pt idx="22">
                  <c:v>3.5150453602000004E-2</c:v>
                </c:pt>
                <c:pt idx="23">
                  <c:v>3.5481772987000004E-2</c:v>
                </c:pt>
                <c:pt idx="24">
                  <c:v>3.5794903882999995E-2</c:v>
                </c:pt>
                <c:pt idx="25">
                  <c:v>3.6089926149000001E-2</c:v>
                </c:pt>
                <c:pt idx="26">
                  <c:v>3.6367074754999999E-2</c:v>
                </c:pt>
                <c:pt idx="27">
                  <c:v>3.6626355395999996E-2</c:v>
                </c:pt>
                <c:pt idx="28">
                  <c:v>3.6867735685E-2</c:v>
                </c:pt>
                <c:pt idx="29">
                  <c:v>3.7090834816E-2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Qtr'!$E$6:$E$35</c:f>
              <c:numCache>
                <c:formatCode>0.00%</c:formatCode>
                <c:ptCount val="30"/>
                <c:pt idx="0">
                  <c:v>5.1007163850000006E-3</c:v>
                </c:pt>
                <c:pt idx="1">
                  <c:v>8.8599022730000004E-3</c:v>
                </c:pt>
                <c:pt idx="2">
                  <c:v>1.3122714950999998E-2</c:v>
                </c:pt>
                <c:pt idx="3">
                  <c:v>1.7226762972000001E-2</c:v>
                </c:pt>
                <c:pt idx="4">
                  <c:v>2.0876952744999996E-2</c:v>
                </c:pt>
                <c:pt idx="5">
                  <c:v>2.3857021398E-2</c:v>
                </c:pt>
                <c:pt idx="6">
                  <c:v>2.6183400077666671E-2</c:v>
                </c:pt>
                <c:pt idx="7">
                  <c:v>2.8085325981333332E-2</c:v>
                </c:pt>
                <c:pt idx="8">
                  <c:v>2.9726870302E-2</c:v>
                </c:pt>
                <c:pt idx="9">
                  <c:v>3.0849793954052629E-2</c:v>
                </c:pt>
                <c:pt idx="10">
                  <c:v>3.1876354047105267E-2</c:v>
                </c:pt>
                <c:pt idx="11">
                  <c:v>3.2848245099157895E-2</c:v>
                </c:pt>
                <c:pt idx="12">
                  <c:v>3.3779559351210527E-2</c:v>
                </c:pt>
                <c:pt idx="13">
                  <c:v>3.4674200230263158E-2</c:v>
                </c:pt>
                <c:pt idx="14">
                  <c:v>3.553508532431579E-2</c:v>
                </c:pt>
                <c:pt idx="15">
                  <c:v>3.6363770619368421E-2</c:v>
                </c:pt>
                <c:pt idx="16">
                  <c:v>3.7161128595421047E-2</c:v>
                </c:pt>
                <c:pt idx="17">
                  <c:v>3.792685806747368E-2</c:v>
                </c:pt>
                <c:pt idx="18">
                  <c:v>3.8660694801526313E-2</c:v>
                </c:pt>
                <c:pt idx="19">
                  <c:v>3.9361758530578946E-2</c:v>
                </c:pt>
                <c:pt idx="20">
                  <c:v>4.0028940698631582E-2</c:v>
                </c:pt>
                <c:pt idx="21">
                  <c:v>4.066033642468421E-2</c:v>
                </c:pt>
                <c:pt idx="22">
                  <c:v>4.1254280574736846E-2</c:v>
                </c:pt>
                <c:pt idx="23">
                  <c:v>4.1808681928789476E-2</c:v>
                </c:pt>
                <c:pt idx="24">
                  <c:v>4.2321359014842103E-2</c:v>
                </c:pt>
                <c:pt idx="25">
                  <c:v>4.2789488176894735E-2</c:v>
                </c:pt>
                <c:pt idx="26">
                  <c:v>4.3210525028947365E-2</c:v>
                </c:pt>
                <c:pt idx="27">
                  <c:v>4.3581613347999995E-2</c:v>
                </c:pt>
                <c:pt idx="28">
                  <c:v>4.3899876267052634E-2</c:v>
                </c:pt>
                <c:pt idx="29">
                  <c:v>4.4161969044105263E-2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Qtr'!$F$6:$F$35</c:f>
              <c:numCache>
                <c:formatCode>0.00%</c:formatCode>
                <c:ptCount val="30"/>
                <c:pt idx="0">
                  <c:v>6.4187428249999996E-3</c:v>
                </c:pt>
                <c:pt idx="1">
                  <c:v>1.0009844706999999E-2</c:v>
                </c:pt>
                <c:pt idx="2">
                  <c:v>1.3688197199E-2</c:v>
                </c:pt>
                <c:pt idx="3">
                  <c:v>1.7008921591000002E-2</c:v>
                </c:pt>
                <c:pt idx="4">
                  <c:v>1.9935192548999999E-2</c:v>
                </c:pt>
                <c:pt idx="5">
                  <c:v>2.2725142152E-2</c:v>
                </c:pt>
                <c:pt idx="6">
                  <c:v>2.5046709989333334E-2</c:v>
                </c:pt>
                <c:pt idx="7">
                  <c:v>2.6985706039666667E-2</c:v>
                </c:pt>
                <c:pt idx="8">
                  <c:v>2.8687064565999999E-2</c:v>
                </c:pt>
                <c:pt idx="9">
                  <c:v>2.977257286822222E-2</c:v>
                </c:pt>
                <c:pt idx="10">
                  <c:v>3.0759625246444447E-2</c:v>
                </c:pt>
                <c:pt idx="11">
                  <c:v>3.1685954484666663E-2</c:v>
                </c:pt>
                <c:pt idx="12">
                  <c:v>3.2576192800888887E-2</c:v>
                </c:pt>
                <c:pt idx="13">
                  <c:v>3.3433041557111111E-2</c:v>
                </c:pt>
                <c:pt idx="14">
                  <c:v>3.4261151564333334E-2</c:v>
                </c:pt>
                <c:pt idx="15">
                  <c:v>3.506209849155556E-2</c:v>
                </c:pt>
                <c:pt idx="16">
                  <c:v>3.5838396827777778E-2</c:v>
                </c:pt>
                <c:pt idx="17">
                  <c:v>3.6587546818E-2</c:v>
                </c:pt>
                <c:pt idx="18">
                  <c:v>3.7310968965222222E-2</c:v>
                </c:pt>
                <c:pt idx="19">
                  <c:v>3.8008156160444444E-2</c:v>
                </c:pt>
                <c:pt idx="20">
                  <c:v>3.8684035453666665E-2</c:v>
                </c:pt>
                <c:pt idx="21">
                  <c:v>3.9326152277888889E-2</c:v>
                </c:pt>
                <c:pt idx="22">
                  <c:v>3.9939041504111109E-2</c:v>
                </c:pt>
                <c:pt idx="23">
                  <c:v>4.0521289920333332E-2</c:v>
                </c:pt>
                <c:pt idx="24">
                  <c:v>4.1071937138555552E-2</c:v>
                </c:pt>
                <c:pt idx="25">
                  <c:v>4.1587471104777778E-2</c:v>
                </c:pt>
                <c:pt idx="26">
                  <c:v>4.2066850265999996E-2</c:v>
                </c:pt>
                <c:pt idx="27">
                  <c:v>4.250776899922222E-2</c:v>
                </c:pt>
                <c:pt idx="28">
                  <c:v>4.290839875844444E-2</c:v>
                </c:pt>
                <c:pt idx="29">
                  <c:v>4.3265371695666667E-2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Qtr'!$G$6:$G$35</c:f>
              <c:numCache>
                <c:formatCode>0.00%</c:formatCode>
                <c:ptCount val="30"/>
                <c:pt idx="0">
                  <c:v>9.4767384160000002E-3</c:v>
                </c:pt>
                <c:pt idx="1">
                  <c:v>1.3359019114999999E-2</c:v>
                </c:pt>
                <c:pt idx="2">
                  <c:v>1.6668963802E-2</c:v>
                </c:pt>
                <c:pt idx="3">
                  <c:v>2.0097028088000003E-2</c:v>
                </c:pt>
                <c:pt idx="4">
                  <c:v>2.2973332491999999E-2</c:v>
                </c:pt>
                <c:pt idx="5">
                  <c:v>2.5458866819E-2</c:v>
                </c:pt>
                <c:pt idx="6">
                  <c:v>2.7196143439000002E-2</c:v>
                </c:pt>
                <c:pt idx="7">
                  <c:v>2.8658522883000002E-2</c:v>
                </c:pt>
                <c:pt idx="8">
                  <c:v>2.9948921115999998E-2</c:v>
                </c:pt>
                <c:pt idx="9">
                  <c:v>3.0924930136222221E-2</c:v>
                </c:pt>
                <c:pt idx="10">
                  <c:v>3.1827271327444451E-2</c:v>
                </c:pt>
                <c:pt idx="11">
                  <c:v>3.2682826124666664E-2</c:v>
                </c:pt>
                <c:pt idx="12">
                  <c:v>3.350760983288889E-2</c:v>
                </c:pt>
                <c:pt idx="13">
                  <c:v>3.4304655420111109E-2</c:v>
                </c:pt>
                <c:pt idx="14">
                  <c:v>3.5079108482333331E-2</c:v>
                </c:pt>
                <c:pt idx="15">
                  <c:v>3.5833576837555559E-2</c:v>
                </c:pt>
                <c:pt idx="16">
                  <c:v>3.6571043042777779E-2</c:v>
                </c:pt>
                <c:pt idx="17">
                  <c:v>3.7290401043E-2</c:v>
                </c:pt>
                <c:pt idx="18">
                  <c:v>3.7993683996222223E-2</c:v>
                </c:pt>
                <c:pt idx="19">
                  <c:v>3.8681168931444444E-2</c:v>
                </c:pt>
                <c:pt idx="20">
                  <c:v>3.9358156479666666E-2</c:v>
                </c:pt>
                <c:pt idx="21">
                  <c:v>4.0014364017888888E-2</c:v>
                </c:pt>
                <c:pt idx="22">
                  <c:v>4.0654727127111115E-2</c:v>
                </c:pt>
                <c:pt idx="23">
                  <c:v>4.1278720220333333E-2</c:v>
                </c:pt>
                <c:pt idx="24">
                  <c:v>4.1886598538555558E-2</c:v>
                </c:pt>
                <c:pt idx="25">
                  <c:v>4.2476015332777776E-2</c:v>
                </c:pt>
                <c:pt idx="26">
                  <c:v>4.3046911265000001E-2</c:v>
                </c:pt>
                <c:pt idx="27">
                  <c:v>4.3598427326222225E-2</c:v>
                </c:pt>
                <c:pt idx="28">
                  <c:v>4.4129973246444437E-2</c:v>
                </c:pt>
                <c:pt idx="29">
                  <c:v>4.4639273980666666E-2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9920"/>
        <c:axId val="94925312"/>
      </c:lineChart>
      <c:catAx>
        <c:axId val="1144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4925312"/>
        <c:crosses val="autoZero"/>
        <c:auto val="1"/>
        <c:lblAlgn val="ctr"/>
        <c:lblOffset val="100"/>
        <c:noMultiLvlLbl val="0"/>
      </c:catAx>
      <c:valAx>
        <c:axId val="94925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444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2: Current Bond Yields - 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Qtr'!$B$40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Qtr'!$B$41:$B$70</c:f>
              <c:numCache>
                <c:formatCode>0.00%</c:formatCode>
                <c:ptCount val="30"/>
                <c:pt idx="0">
                  <c:v>3.2152749971069271E-3</c:v>
                </c:pt>
                <c:pt idx="1">
                  <c:v>8.9729781106887441E-3</c:v>
                </c:pt>
                <c:pt idx="2">
                  <c:v>1.4868183715751458E-2</c:v>
                </c:pt>
                <c:pt idx="3">
                  <c:v>1.9781926226128975E-2</c:v>
                </c:pt>
                <c:pt idx="4">
                  <c:v>2.3484123010397592E-2</c:v>
                </c:pt>
                <c:pt idx="5">
                  <c:v>2.6472006202577406E-2</c:v>
                </c:pt>
                <c:pt idx="6">
                  <c:v>2.8717488995102194E-2</c:v>
                </c:pt>
                <c:pt idx="7">
                  <c:v>3.0655151243585785E-2</c:v>
                </c:pt>
                <c:pt idx="8">
                  <c:v>3.2363875493762781E-2</c:v>
                </c:pt>
                <c:pt idx="9">
                  <c:v>3.365085116391716E-2</c:v>
                </c:pt>
                <c:pt idx="10">
                  <c:v>3.4780001012379928E-2</c:v>
                </c:pt>
                <c:pt idx="11">
                  <c:v>3.5773008943681919E-2</c:v>
                </c:pt>
                <c:pt idx="12">
                  <c:v>3.665908024356479E-2</c:v>
                </c:pt>
                <c:pt idx="13">
                  <c:v>3.7461654734954775E-2</c:v>
                </c:pt>
                <c:pt idx="14">
                  <c:v>3.8197396724708552E-2</c:v>
                </c:pt>
                <c:pt idx="15">
                  <c:v>3.8879368805848524E-2</c:v>
                </c:pt>
                <c:pt idx="16">
                  <c:v>3.9517444111414203E-2</c:v>
                </c:pt>
                <c:pt idx="17">
                  <c:v>4.011952233697319E-2</c:v>
                </c:pt>
                <c:pt idx="18">
                  <c:v>4.0691458867927265E-2</c:v>
                </c:pt>
                <c:pt idx="19">
                  <c:v>4.1238470888876749E-2</c:v>
                </c:pt>
                <c:pt idx="20">
                  <c:v>4.1764702770572017E-2</c:v>
                </c:pt>
                <c:pt idx="21">
                  <c:v>4.22737814760165E-2</c:v>
                </c:pt>
                <c:pt idx="22">
                  <c:v>4.2768401074212675E-2</c:v>
                </c:pt>
                <c:pt idx="23">
                  <c:v>4.3251272454947753E-2</c:v>
                </c:pt>
                <c:pt idx="24">
                  <c:v>4.372464878119784E-2</c:v>
                </c:pt>
                <c:pt idx="25">
                  <c:v>4.4190655844029314E-2</c:v>
                </c:pt>
                <c:pt idx="26">
                  <c:v>4.4650845742149697E-2</c:v>
                </c:pt>
                <c:pt idx="27">
                  <c:v>4.5107009638312982E-2</c:v>
                </c:pt>
                <c:pt idx="28">
                  <c:v>4.5560662915762953E-2</c:v>
                </c:pt>
                <c:pt idx="29">
                  <c:v>4.6013345187032227E-2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Qtr'!$C$40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Qtr'!$C$41:$C$70</c:f>
              <c:numCache>
                <c:formatCode>0.00%</c:formatCode>
                <c:ptCount val="30"/>
                <c:pt idx="0">
                  <c:v>6.2237485960000005E-3</c:v>
                </c:pt>
                <c:pt idx="1">
                  <c:v>1.0939765987999998E-2</c:v>
                </c:pt>
                <c:pt idx="2">
                  <c:v>1.6112863631999999E-2</c:v>
                </c:pt>
                <c:pt idx="3">
                  <c:v>2.0185105477999999E-2</c:v>
                </c:pt>
                <c:pt idx="4">
                  <c:v>2.3231935709999998E-2</c:v>
                </c:pt>
                <c:pt idx="5">
                  <c:v>2.5782744466999998E-2</c:v>
                </c:pt>
                <c:pt idx="6">
                  <c:v>2.7627184995333329E-2</c:v>
                </c:pt>
                <c:pt idx="7">
                  <c:v>2.9168172290666667E-2</c:v>
                </c:pt>
                <c:pt idx="8">
                  <c:v>3.0506448116E-2</c:v>
                </c:pt>
                <c:pt idx="9">
                  <c:v>3.1441510717E-2</c:v>
                </c:pt>
                <c:pt idx="10">
                  <c:v>3.2272003180000002E-2</c:v>
                </c:pt>
                <c:pt idx="11">
                  <c:v>3.3024389745E-2</c:v>
                </c:pt>
                <c:pt idx="12">
                  <c:v>3.3718148699E-2</c:v>
                </c:pt>
                <c:pt idx="13">
                  <c:v>3.4367487144000002E-2</c:v>
                </c:pt>
                <c:pt idx="14">
                  <c:v>3.4982596045000001E-2</c:v>
                </c:pt>
                <c:pt idx="15">
                  <c:v>3.5571550576999997E-2</c:v>
                </c:pt>
                <c:pt idx="16">
                  <c:v>3.6140524963999998E-2</c:v>
                </c:pt>
                <c:pt idx="17">
                  <c:v>3.6694512506000004E-2</c:v>
                </c:pt>
                <c:pt idx="18">
                  <c:v>3.7237309848E-2</c:v>
                </c:pt>
                <c:pt idx="19">
                  <c:v>3.7772311581000001E-2</c:v>
                </c:pt>
                <c:pt idx="20">
                  <c:v>3.8302320872000001E-2</c:v>
                </c:pt>
                <c:pt idx="21">
                  <c:v>3.8829801918000006E-2</c:v>
                </c:pt>
                <c:pt idx="22">
                  <c:v>3.9356655636E-2</c:v>
                </c:pt>
                <c:pt idx="23">
                  <c:v>3.9884852046000001E-2</c:v>
                </c:pt>
                <c:pt idx="24">
                  <c:v>4.0416074430000004E-2</c:v>
                </c:pt>
                <c:pt idx="25">
                  <c:v>4.0951941164E-2</c:v>
                </c:pt>
                <c:pt idx="26">
                  <c:v>4.1493718824999998E-2</c:v>
                </c:pt>
                <c:pt idx="27">
                  <c:v>4.2042857538000002E-2</c:v>
                </c:pt>
                <c:pt idx="28">
                  <c:v>4.2600679895999999E-2</c:v>
                </c:pt>
                <c:pt idx="29">
                  <c:v>4.3168533762E-2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Qtr'!$D$40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Qtr'!$D$41:$D$70</c:f>
              <c:numCache>
                <c:formatCode>0.00%</c:formatCode>
                <c:ptCount val="30"/>
                <c:pt idx="0">
                  <c:v>8.8472293340000011E-3</c:v>
                </c:pt>
                <c:pt idx="1">
                  <c:v>1.2617818310999999E-2</c:v>
                </c:pt>
                <c:pt idx="2">
                  <c:v>1.7003678065E-2</c:v>
                </c:pt>
                <c:pt idx="3">
                  <c:v>2.0949939569999999E-2</c:v>
                </c:pt>
                <c:pt idx="4">
                  <c:v>2.3825364005000002E-2</c:v>
                </c:pt>
                <c:pt idx="5">
                  <c:v>2.6214497149000003E-2</c:v>
                </c:pt>
                <c:pt idx="6">
                  <c:v>2.7888764207333334E-2</c:v>
                </c:pt>
                <c:pt idx="7">
                  <c:v>2.9319865051666665E-2</c:v>
                </c:pt>
                <c:pt idx="8">
                  <c:v>3.0578967211000001E-2</c:v>
                </c:pt>
                <c:pt idx="9">
                  <c:v>3.1486772199333331E-2</c:v>
                </c:pt>
                <c:pt idx="10">
                  <c:v>3.229003651566667E-2</c:v>
                </c:pt>
                <c:pt idx="11">
                  <c:v>3.3007270625000001E-2</c:v>
                </c:pt>
                <c:pt idx="12">
                  <c:v>3.3656311833333334E-2</c:v>
                </c:pt>
                <c:pt idx="13">
                  <c:v>3.4250234107666665E-2</c:v>
                </c:pt>
                <c:pt idx="14">
                  <c:v>3.4798852516999997E-2</c:v>
                </c:pt>
                <c:pt idx="15">
                  <c:v>3.5309270439333337E-2</c:v>
                </c:pt>
                <c:pt idx="16">
                  <c:v>3.5786908532666667E-2</c:v>
                </c:pt>
                <c:pt idx="17">
                  <c:v>3.6235539560000002E-2</c:v>
                </c:pt>
                <c:pt idx="18">
                  <c:v>3.6658332067333335E-2</c:v>
                </c:pt>
                <c:pt idx="19">
                  <c:v>3.7057610908666667E-2</c:v>
                </c:pt>
                <c:pt idx="20">
                  <c:v>3.7435235120999999E-2</c:v>
                </c:pt>
                <c:pt idx="21">
                  <c:v>3.7792306735333334E-2</c:v>
                </c:pt>
                <c:pt idx="22">
                  <c:v>3.812992026866667E-2</c:v>
                </c:pt>
                <c:pt idx="23">
                  <c:v>3.8448772987000002E-2</c:v>
                </c:pt>
                <c:pt idx="24">
                  <c:v>3.8749437216333331E-2</c:v>
                </c:pt>
                <c:pt idx="25">
                  <c:v>3.9031992815666668E-2</c:v>
                </c:pt>
                <c:pt idx="26">
                  <c:v>3.9296674754999997E-2</c:v>
                </c:pt>
                <c:pt idx="27">
                  <c:v>3.9543488729333331E-2</c:v>
                </c:pt>
                <c:pt idx="28">
                  <c:v>3.9772402351666666E-2</c:v>
                </c:pt>
                <c:pt idx="29">
                  <c:v>3.9983034816000004E-2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Qtr'!$E$40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Qtr'!$E$41:$E$70</c:f>
              <c:numCache>
                <c:formatCode>0.00%</c:formatCode>
                <c:ptCount val="30"/>
                <c:pt idx="0">
                  <c:v>6.6887163849999997E-3</c:v>
                </c:pt>
                <c:pt idx="1">
                  <c:v>1.0749902273E-2</c:v>
                </c:pt>
                <c:pt idx="2">
                  <c:v>1.5314714950999998E-2</c:v>
                </c:pt>
                <c:pt idx="3">
                  <c:v>1.9720762972000001E-2</c:v>
                </c:pt>
                <c:pt idx="4">
                  <c:v>2.3252452744999999E-2</c:v>
                </c:pt>
                <c:pt idx="5">
                  <c:v>2.6114021397999999E-2</c:v>
                </c:pt>
                <c:pt idx="6">
                  <c:v>2.8901733411000004E-2</c:v>
                </c:pt>
                <c:pt idx="7">
                  <c:v>3.1264992647999999E-2</c:v>
                </c:pt>
                <c:pt idx="8">
                  <c:v>3.258575265494118E-2</c:v>
                </c:pt>
                <c:pt idx="9">
                  <c:v>3.3745190238882353E-2</c:v>
                </c:pt>
                <c:pt idx="10">
                  <c:v>3.4808264263823531E-2</c:v>
                </c:pt>
                <c:pt idx="11">
                  <c:v>3.5816669247764707E-2</c:v>
                </c:pt>
                <c:pt idx="12">
                  <c:v>3.6784497431705879E-2</c:v>
                </c:pt>
                <c:pt idx="13">
                  <c:v>3.7715652242647058E-2</c:v>
                </c:pt>
                <c:pt idx="14">
                  <c:v>3.8613051268588237E-2</c:v>
                </c:pt>
                <c:pt idx="15">
                  <c:v>3.9478250495529409E-2</c:v>
                </c:pt>
                <c:pt idx="16">
                  <c:v>4.0312122403470589E-2</c:v>
                </c:pt>
                <c:pt idx="17">
                  <c:v>4.1114365807411762E-2</c:v>
                </c:pt>
                <c:pt idx="18">
                  <c:v>4.1884716473352943E-2</c:v>
                </c:pt>
                <c:pt idx="19">
                  <c:v>4.2622294134294116E-2</c:v>
                </c:pt>
                <c:pt idx="20">
                  <c:v>4.3325990234235293E-2</c:v>
                </c:pt>
                <c:pt idx="21">
                  <c:v>4.3993899892176475E-2</c:v>
                </c:pt>
                <c:pt idx="22">
                  <c:v>4.4624357974117651E-2</c:v>
                </c:pt>
                <c:pt idx="23">
                  <c:v>4.5215273260058822E-2</c:v>
                </c:pt>
                <c:pt idx="24">
                  <c:v>4.5764464278000003E-2</c:v>
                </c:pt>
                <c:pt idx="25">
                  <c:v>4.6269107371941176E-2</c:v>
                </c:pt>
                <c:pt idx="26">
                  <c:v>4.6726658155882353E-2</c:v>
                </c:pt>
                <c:pt idx="27">
                  <c:v>4.713426040682353E-2</c:v>
                </c:pt>
                <c:pt idx="28">
                  <c:v>4.748903725776471E-2</c:v>
                </c:pt>
                <c:pt idx="29">
                  <c:v>4.7787643966705887E-2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Qtr'!$F$40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Qtr'!$F$41:$F$70</c:f>
              <c:numCache>
                <c:formatCode>0.00%</c:formatCode>
                <c:ptCount val="30"/>
                <c:pt idx="0">
                  <c:v>8.6492428250000003E-3</c:v>
                </c:pt>
                <c:pt idx="1">
                  <c:v>1.2418844707E-2</c:v>
                </c:pt>
                <c:pt idx="2">
                  <c:v>1.6275697198999999E-2</c:v>
                </c:pt>
                <c:pt idx="3">
                  <c:v>1.9774921591E-2</c:v>
                </c:pt>
                <c:pt idx="4">
                  <c:v>2.2822692548999997E-2</c:v>
                </c:pt>
                <c:pt idx="5">
                  <c:v>2.5734142151999997E-2</c:v>
                </c:pt>
                <c:pt idx="6">
                  <c:v>2.8529376656E-2</c:v>
                </c:pt>
                <c:pt idx="7">
                  <c:v>3.0942039373E-2</c:v>
                </c:pt>
                <c:pt idx="8">
                  <c:v>3.2194123389529414E-2</c:v>
                </c:pt>
                <c:pt idx="9">
                  <c:v>3.3289468293058823E-2</c:v>
                </c:pt>
                <c:pt idx="10">
                  <c:v>3.4286357272588233E-2</c:v>
                </c:pt>
                <c:pt idx="11">
                  <c:v>3.5222523112117647E-2</c:v>
                </c:pt>
                <c:pt idx="12">
                  <c:v>3.6122598029647054E-2</c:v>
                </c:pt>
                <c:pt idx="13">
                  <c:v>3.6989283387176469E-2</c:v>
                </c:pt>
                <c:pt idx="14">
                  <c:v>3.7827229995705883E-2</c:v>
                </c:pt>
                <c:pt idx="15">
                  <c:v>3.8638013524235293E-2</c:v>
                </c:pt>
                <c:pt idx="16">
                  <c:v>3.9424148461764709E-2</c:v>
                </c:pt>
                <c:pt idx="17">
                  <c:v>4.0183135053294114E-2</c:v>
                </c:pt>
                <c:pt idx="18">
                  <c:v>4.0916393801823527E-2</c:v>
                </c:pt>
                <c:pt idx="19">
                  <c:v>4.1623417598352946E-2</c:v>
                </c:pt>
                <c:pt idx="20">
                  <c:v>4.2309133492882352E-2</c:v>
                </c:pt>
                <c:pt idx="21">
                  <c:v>4.2961086918411759E-2</c:v>
                </c:pt>
                <c:pt idx="22">
                  <c:v>4.3583812745941176E-2</c:v>
                </c:pt>
                <c:pt idx="23">
                  <c:v>4.4175897763470584E-2</c:v>
                </c:pt>
                <c:pt idx="24">
                  <c:v>4.4736381583000001E-2</c:v>
                </c:pt>
                <c:pt idx="25">
                  <c:v>4.5261752150529411E-2</c:v>
                </c:pt>
                <c:pt idx="26">
                  <c:v>4.5750967913058826E-2</c:v>
                </c:pt>
                <c:pt idx="27">
                  <c:v>4.6201723247588235E-2</c:v>
                </c:pt>
                <c:pt idx="28">
                  <c:v>4.6612189608117645E-2</c:v>
                </c:pt>
                <c:pt idx="29">
                  <c:v>4.6978999146647056E-2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Qtr'!$G$40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Qtr'!$G$41:$G$70</c:f>
              <c:numCache>
                <c:formatCode>0.00%</c:formatCode>
                <c:ptCount val="30"/>
                <c:pt idx="0">
                  <c:v>1.2085238416E-2</c:v>
                </c:pt>
                <c:pt idx="1">
                  <c:v>1.6221019114999999E-2</c:v>
                </c:pt>
                <c:pt idx="2">
                  <c:v>1.9784463802E-2</c:v>
                </c:pt>
                <c:pt idx="3">
                  <c:v>2.3466028088000003E-2</c:v>
                </c:pt>
                <c:pt idx="4">
                  <c:v>2.6127832492E-2</c:v>
                </c:pt>
                <c:pt idx="5">
                  <c:v>2.8398866819000002E-2</c:v>
                </c:pt>
                <c:pt idx="6">
                  <c:v>3.0619143439000001E-2</c:v>
                </c:pt>
                <c:pt idx="7">
                  <c:v>3.2564522883000005E-2</c:v>
                </c:pt>
                <c:pt idx="8">
                  <c:v>3.3706046115999998E-2</c:v>
                </c:pt>
                <c:pt idx="9">
                  <c:v>3.4732457913999995E-2</c:v>
                </c:pt>
                <c:pt idx="10">
                  <c:v>3.5685201882999999E-2</c:v>
                </c:pt>
                <c:pt idx="11">
                  <c:v>3.6591159457999997E-2</c:v>
                </c:pt>
                <c:pt idx="12">
                  <c:v>3.7466345944000001E-2</c:v>
                </c:pt>
                <c:pt idx="13">
                  <c:v>3.8313794309000004E-2</c:v>
                </c:pt>
                <c:pt idx="14">
                  <c:v>3.9138650148999997E-2</c:v>
                </c:pt>
                <c:pt idx="15">
                  <c:v>3.9943521282000002E-2</c:v>
                </c:pt>
                <c:pt idx="16">
                  <c:v>4.0731390265E-2</c:v>
                </c:pt>
                <c:pt idx="17">
                  <c:v>4.1501151042999999E-2</c:v>
                </c:pt>
                <c:pt idx="18">
                  <c:v>4.2254836774E-2</c:v>
                </c:pt>
                <c:pt idx="19">
                  <c:v>4.2992724487000006E-2</c:v>
                </c:pt>
                <c:pt idx="20">
                  <c:v>4.3720114813000005E-2</c:v>
                </c:pt>
                <c:pt idx="21">
                  <c:v>4.4426725128999998E-2</c:v>
                </c:pt>
                <c:pt idx="22">
                  <c:v>4.5117491016000003E-2</c:v>
                </c:pt>
                <c:pt idx="23">
                  <c:v>4.5791886886999998E-2</c:v>
                </c:pt>
                <c:pt idx="24">
                  <c:v>4.6450167983000001E-2</c:v>
                </c:pt>
                <c:pt idx="25">
                  <c:v>4.7089987555000004E-2</c:v>
                </c:pt>
                <c:pt idx="26">
                  <c:v>4.7711286265E-2</c:v>
                </c:pt>
                <c:pt idx="27">
                  <c:v>4.8313205104000001E-2</c:v>
                </c:pt>
                <c:pt idx="28">
                  <c:v>4.8895153801999998E-2</c:v>
                </c:pt>
                <c:pt idx="29">
                  <c:v>4.9454857313999998E-2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7216"/>
        <c:axId val="94927616"/>
      </c:lineChart>
      <c:catAx>
        <c:axId val="1150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4927616"/>
        <c:crosses val="autoZero"/>
        <c:auto val="1"/>
        <c:lblAlgn val="ctr"/>
        <c:lblOffset val="100"/>
        <c:noMultiLvlLbl val="0"/>
      </c:catAx>
      <c:valAx>
        <c:axId val="9492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3: Current Bond Yields -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Qtr'!$B$75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Qtr'!$B$76:$B$105</c:f>
              <c:numCache>
                <c:formatCode>0.00%</c:formatCode>
                <c:ptCount val="30"/>
                <c:pt idx="0">
                  <c:v>4.8489065089813788E-3</c:v>
                </c:pt>
                <c:pt idx="1">
                  <c:v>1.0638310703179247E-2</c:v>
                </c:pt>
                <c:pt idx="2">
                  <c:v>1.6565217388858012E-2</c:v>
                </c:pt>
                <c:pt idx="3">
                  <c:v>2.1510660979851583E-2</c:v>
                </c:pt>
                <c:pt idx="4">
                  <c:v>2.5244558844736253E-2</c:v>
                </c:pt>
                <c:pt idx="5">
                  <c:v>2.8264143117532121E-2</c:v>
                </c:pt>
                <c:pt idx="6">
                  <c:v>3.0531813217774113E-2</c:v>
                </c:pt>
                <c:pt idx="7">
                  <c:v>3.2491662773974903E-2</c:v>
                </c:pt>
                <c:pt idx="8">
                  <c:v>3.42225743318691E-2</c:v>
                </c:pt>
                <c:pt idx="9">
                  <c:v>3.5447476133095693E-2</c:v>
                </c:pt>
                <c:pt idx="10">
                  <c:v>3.6514552112630674E-2</c:v>
                </c:pt>
                <c:pt idx="11">
                  <c:v>3.7445486175004872E-2</c:v>
                </c:pt>
                <c:pt idx="12">
                  <c:v>3.8269483605959956E-2</c:v>
                </c:pt>
                <c:pt idx="13">
                  <c:v>3.9009984228422147E-2</c:v>
                </c:pt>
                <c:pt idx="14">
                  <c:v>3.9683652349248137E-2</c:v>
                </c:pt>
                <c:pt idx="15">
                  <c:v>4.0303550561460323E-2</c:v>
                </c:pt>
                <c:pt idx="16">
                  <c:v>4.0879551998098215E-2</c:v>
                </c:pt>
                <c:pt idx="17">
                  <c:v>4.1419556354729409E-2</c:v>
                </c:pt>
                <c:pt idx="18">
                  <c:v>4.192941901675569E-2</c:v>
                </c:pt>
                <c:pt idx="19">
                  <c:v>4.2414357168777388E-2</c:v>
                </c:pt>
                <c:pt idx="20">
                  <c:v>4.2878515181544868E-2</c:v>
                </c:pt>
                <c:pt idx="21">
                  <c:v>4.3325520018061559E-2</c:v>
                </c:pt>
                <c:pt idx="22">
                  <c:v>4.3758065747329954E-2</c:v>
                </c:pt>
                <c:pt idx="23">
                  <c:v>4.4178863259137245E-2</c:v>
                </c:pt>
                <c:pt idx="24">
                  <c:v>4.4590165716459539E-2</c:v>
                </c:pt>
                <c:pt idx="25">
                  <c:v>4.4994098910363226E-2</c:v>
                </c:pt>
                <c:pt idx="26">
                  <c:v>4.5392214939555815E-2</c:v>
                </c:pt>
                <c:pt idx="27">
                  <c:v>4.5786304966791314E-2</c:v>
                </c:pt>
                <c:pt idx="28">
                  <c:v>4.6177884375313491E-2</c:v>
                </c:pt>
                <c:pt idx="29">
                  <c:v>4.6568492777654978E-2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Qtr'!$C$75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Qtr'!$C$76:$C$105</c:f>
              <c:numCache>
                <c:formatCode>0.00%</c:formatCode>
                <c:ptCount val="30"/>
                <c:pt idx="0">
                  <c:v>8.1854985960000005E-3</c:v>
                </c:pt>
                <c:pt idx="1">
                  <c:v>1.2910765987999999E-2</c:v>
                </c:pt>
                <c:pt idx="2">
                  <c:v>1.8093113632000002E-2</c:v>
                </c:pt>
                <c:pt idx="3">
                  <c:v>2.2174605478000001E-2</c:v>
                </c:pt>
                <c:pt idx="4">
                  <c:v>2.5230685709999999E-2</c:v>
                </c:pt>
                <c:pt idx="5">
                  <c:v>2.7790744467E-2</c:v>
                </c:pt>
                <c:pt idx="6">
                  <c:v>2.9659518328666666E-2</c:v>
                </c:pt>
                <c:pt idx="7">
                  <c:v>3.1224838957333335E-2</c:v>
                </c:pt>
                <c:pt idx="8">
                  <c:v>3.2587448115999999E-2</c:v>
                </c:pt>
                <c:pt idx="9">
                  <c:v>3.3495414883666669E-2</c:v>
                </c:pt>
                <c:pt idx="10">
                  <c:v>3.4298811513333333E-2</c:v>
                </c:pt>
                <c:pt idx="11">
                  <c:v>3.5024102245000001E-2</c:v>
                </c:pt>
                <c:pt idx="12">
                  <c:v>3.5690765365666663E-2</c:v>
                </c:pt>
                <c:pt idx="13">
                  <c:v>3.6313007977333334E-2</c:v>
                </c:pt>
                <c:pt idx="14">
                  <c:v>3.6901021045000003E-2</c:v>
                </c:pt>
                <c:pt idx="15">
                  <c:v>3.7462879743666661E-2</c:v>
                </c:pt>
                <c:pt idx="16">
                  <c:v>3.8004758297333338E-2</c:v>
                </c:pt>
                <c:pt idx="17">
                  <c:v>3.8531650006E-2</c:v>
                </c:pt>
                <c:pt idx="18">
                  <c:v>3.9047351514666664E-2</c:v>
                </c:pt>
                <c:pt idx="19">
                  <c:v>3.9555257414333335E-2</c:v>
                </c:pt>
                <c:pt idx="20">
                  <c:v>4.0058170871999997E-2</c:v>
                </c:pt>
                <c:pt idx="21">
                  <c:v>4.0558556084666665E-2</c:v>
                </c:pt>
                <c:pt idx="22">
                  <c:v>4.1058313969333335E-2</c:v>
                </c:pt>
                <c:pt idx="23">
                  <c:v>4.1559414545999998E-2</c:v>
                </c:pt>
                <c:pt idx="24">
                  <c:v>4.2063541096666671E-2</c:v>
                </c:pt>
                <c:pt idx="25">
                  <c:v>4.2572311997333329E-2</c:v>
                </c:pt>
                <c:pt idx="26">
                  <c:v>4.3086993825000003E-2</c:v>
                </c:pt>
                <c:pt idx="27">
                  <c:v>4.3609036704666669E-2</c:v>
                </c:pt>
                <c:pt idx="28">
                  <c:v>4.4139763229333329E-2</c:v>
                </c:pt>
                <c:pt idx="29">
                  <c:v>4.4680521261999999E-2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Qtr'!$D$75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Qtr'!$D$76:$D$105</c:f>
              <c:numCache>
                <c:formatCode>0.00%</c:formatCode>
                <c:ptCount val="30"/>
                <c:pt idx="0">
                  <c:v>1.1999729334000002E-2</c:v>
                </c:pt>
                <c:pt idx="1">
                  <c:v>1.5715818311E-2</c:v>
                </c:pt>
                <c:pt idx="2">
                  <c:v>2.0047178064999997E-2</c:v>
                </c:pt>
                <c:pt idx="3">
                  <c:v>2.3938939570000001E-2</c:v>
                </c:pt>
                <c:pt idx="4">
                  <c:v>2.6944864004999999E-2</c:v>
                </c:pt>
                <c:pt idx="5">
                  <c:v>2.9464497149000003E-2</c:v>
                </c:pt>
                <c:pt idx="6">
                  <c:v>3.0918430874000001E-2</c:v>
                </c:pt>
                <c:pt idx="7">
                  <c:v>3.2129198385000002E-2</c:v>
                </c:pt>
                <c:pt idx="8">
                  <c:v>3.3167967211000002E-2</c:v>
                </c:pt>
                <c:pt idx="9">
                  <c:v>3.404797219933333E-2</c:v>
                </c:pt>
                <c:pt idx="10">
                  <c:v>3.4823436515666668E-2</c:v>
                </c:pt>
                <c:pt idx="11">
                  <c:v>3.5512870624999998E-2</c:v>
                </c:pt>
                <c:pt idx="12">
                  <c:v>3.6134111833333329E-2</c:v>
                </c:pt>
                <c:pt idx="13">
                  <c:v>3.6700234107666665E-2</c:v>
                </c:pt>
                <c:pt idx="14">
                  <c:v>3.7221052516999996E-2</c:v>
                </c:pt>
                <c:pt idx="15">
                  <c:v>3.7703670439333335E-2</c:v>
                </c:pt>
                <c:pt idx="16">
                  <c:v>3.8153508532666663E-2</c:v>
                </c:pt>
                <c:pt idx="17">
                  <c:v>3.8574339560000004E-2</c:v>
                </c:pt>
                <c:pt idx="18">
                  <c:v>3.8969332067333336E-2</c:v>
                </c:pt>
                <c:pt idx="19">
                  <c:v>3.9340810908666667E-2</c:v>
                </c:pt>
                <c:pt idx="20">
                  <c:v>3.9690635121000004E-2</c:v>
                </c:pt>
                <c:pt idx="21">
                  <c:v>4.001990673533333E-2</c:v>
                </c:pt>
                <c:pt idx="22">
                  <c:v>4.0329720268666672E-2</c:v>
                </c:pt>
                <c:pt idx="23">
                  <c:v>4.0620772987000002E-2</c:v>
                </c:pt>
                <c:pt idx="24">
                  <c:v>4.089363721633333E-2</c:v>
                </c:pt>
                <c:pt idx="25">
                  <c:v>4.1148392815666665E-2</c:v>
                </c:pt>
                <c:pt idx="26">
                  <c:v>4.1385274755E-2</c:v>
                </c:pt>
                <c:pt idx="27">
                  <c:v>4.1604288729333333E-2</c:v>
                </c:pt>
                <c:pt idx="28">
                  <c:v>4.1805402351666666E-2</c:v>
                </c:pt>
                <c:pt idx="29">
                  <c:v>4.1988234816000003E-2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Qtr'!$E$75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Qtr'!$E$76:$E$105</c:f>
              <c:numCache>
                <c:formatCode>0.00%</c:formatCode>
                <c:ptCount val="30"/>
                <c:pt idx="0">
                  <c:v>8.9892163850000019E-3</c:v>
                </c:pt>
                <c:pt idx="1">
                  <c:v>1.2953902273000001E-2</c:v>
                </c:pt>
                <c:pt idx="2">
                  <c:v>1.7422214950999999E-2</c:v>
                </c:pt>
                <c:pt idx="3">
                  <c:v>2.1731762972E-2</c:v>
                </c:pt>
                <c:pt idx="4">
                  <c:v>2.5366452744999997E-2</c:v>
                </c:pt>
                <c:pt idx="5">
                  <c:v>2.8331021397999999E-2</c:v>
                </c:pt>
                <c:pt idx="6">
                  <c:v>3.0650066744333335E-2</c:v>
                </c:pt>
                <c:pt idx="7">
                  <c:v>3.2544659314666664E-2</c:v>
                </c:pt>
                <c:pt idx="8">
                  <c:v>3.4178870302000001E-2</c:v>
                </c:pt>
                <c:pt idx="9">
                  <c:v>3.5336025532999998E-2</c:v>
                </c:pt>
                <c:pt idx="10">
                  <c:v>3.6396817205000001E-2</c:v>
                </c:pt>
                <c:pt idx="11">
                  <c:v>3.7402939836000001E-2</c:v>
                </c:pt>
                <c:pt idx="12">
                  <c:v>3.8368485666999998E-2</c:v>
                </c:pt>
                <c:pt idx="13">
                  <c:v>3.9297358125000001E-2</c:v>
                </c:pt>
                <c:pt idx="14">
                  <c:v>4.0192474797999998E-2</c:v>
                </c:pt>
                <c:pt idx="15">
                  <c:v>4.1055391671999994E-2</c:v>
                </c:pt>
                <c:pt idx="16">
                  <c:v>4.1886981226999999E-2</c:v>
                </c:pt>
                <c:pt idx="17">
                  <c:v>4.2686942277999997E-2</c:v>
                </c:pt>
                <c:pt idx="18">
                  <c:v>4.3455010591000001E-2</c:v>
                </c:pt>
                <c:pt idx="19">
                  <c:v>4.4190305898999999E-2</c:v>
                </c:pt>
                <c:pt idx="20">
                  <c:v>4.4891719646E-2</c:v>
                </c:pt>
                <c:pt idx="21">
                  <c:v>4.5557346951E-2</c:v>
                </c:pt>
                <c:pt idx="22">
                  <c:v>4.618552268E-2</c:v>
                </c:pt>
                <c:pt idx="23">
                  <c:v>4.6774155612999996E-2</c:v>
                </c:pt>
                <c:pt idx="24">
                  <c:v>4.7321064278000001E-2</c:v>
                </c:pt>
                <c:pt idx="25">
                  <c:v>4.7823425018999999E-2</c:v>
                </c:pt>
                <c:pt idx="26">
                  <c:v>4.827869345E-2</c:v>
                </c:pt>
                <c:pt idx="27">
                  <c:v>4.8684013348000002E-2</c:v>
                </c:pt>
                <c:pt idx="28">
                  <c:v>4.9036507845999999E-2</c:v>
                </c:pt>
                <c:pt idx="29">
                  <c:v>4.9332832202E-2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Qtr'!$F$75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Qtr'!$F$76:$F$105</c:f>
              <c:numCache>
                <c:formatCode>0.00%</c:formatCode>
                <c:ptCount val="30"/>
                <c:pt idx="0">
                  <c:v>1.1263242825E-2</c:v>
                </c:pt>
                <c:pt idx="1">
                  <c:v>1.4860844707000002E-2</c:v>
                </c:pt>
                <c:pt idx="2">
                  <c:v>1.8545697198999997E-2</c:v>
                </c:pt>
                <c:pt idx="3">
                  <c:v>2.1872921591000002E-2</c:v>
                </c:pt>
                <c:pt idx="4">
                  <c:v>2.4973692549E-2</c:v>
                </c:pt>
                <c:pt idx="5">
                  <c:v>2.7938142151999999E-2</c:v>
                </c:pt>
                <c:pt idx="6">
                  <c:v>3.0220043322666666E-2</c:v>
                </c:pt>
                <c:pt idx="7">
                  <c:v>3.2119372706333332E-2</c:v>
                </c:pt>
                <c:pt idx="8">
                  <c:v>3.3781064565999996E-2</c:v>
                </c:pt>
                <c:pt idx="9">
                  <c:v>3.4877217312666672E-2</c:v>
                </c:pt>
                <c:pt idx="10">
                  <c:v>3.5874914135333336E-2</c:v>
                </c:pt>
                <c:pt idx="11">
                  <c:v>3.6811887818000003E-2</c:v>
                </c:pt>
                <c:pt idx="12">
                  <c:v>3.7712770578666663E-2</c:v>
                </c:pt>
                <c:pt idx="13">
                  <c:v>3.8580263779333331E-2</c:v>
                </c:pt>
                <c:pt idx="14">
                  <c:v>3.9419018230999997E-2</c:v>
                </c:pt>
                <c:pt idx="15">
                  <c:v>4.0230609602666667E-2</c:v>
                </c:pt>
                <c:pt idx="16">
                  <c:v>4.1017552383333336E-2</c:v>
                </c:pt>
                <c:pt idx="17">
                  <c:v>4.1777346817999994E-2</c:v>
                </c:pt>
                <c:pt idx="18">
                  <c:v>4.2511413409666667E-2</c:v>
                </c:pt>
                <c:pt idx="19">
                  <c:v>4.3219245049333332E-2</c:v>
                </c:pt>
                <c:pt idx="20">
                  <c:v>4.3905768787000005E-2</c:v>
                </c:pt>
                <c:pt idx="21">
                  <c:v>4.4558530055666665E-2</c:v>
                </c:pt>
                <c:pt idx="22">
                  <c:v>4.5182063726333335E-2</c:v>
                </c:pt>
                <c:pt idx="23">
                  <c:v>4.5774956586999996E-2</c:v>
                </c:pt>
                <c:pt idx="24">
                  <c:v>4.6336248249666666E-2</c:v>
                </c:pt>
                <c:pt idx="25">
                  <c:v>4.6862426660333328E-2</c:v>
                </c:pt>
                <c:pt idx="26">
                  <c:v>4.7352450265999997E-2</c:v>
                </c:pt>
                <c:pt idx="27">
                  <c:v>4.7804013443666665E-2</c:v>
                </c:pt>
                <c:pt idx="28">
                  <c:v>4.8215287647333335E-2</c:v>
                </c:pt>
                <c:pt idx="29">
                  <c:v>4.8582905028999999E-2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Qtr'!$G$75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Qtr'!$G$76:$G$105</c:f>
              <c:numCache>
                <c:formatCode>0.00%</c:formatCode>
                <c:ptCount val="30"/>
                <c:pt idx="0">
                  <c:v>1.5007738416000001E-2</c:v>
                </c:pt>
                <c:pt idx="1">
                  <c:v>1.8979019115000002E-2</c:v>
                </c:pt>
                <c:pt idx="2">
                  <c:v>2.2377963802000002E-2</c:v>
                </c:pt>
                <c:pt idx="3">
                  <c:v>2.5895028088000004E-2</c:v>
                </c:pt>
                <c:pt idx="4">
                  <c:v>2.8683332492000002E-2</c:v>
                </c:pt>
                <c:pt idx="5">
                  <c:v>3.1080866818999998E-2</c:v>
                </c:pt>
                <c:pt idx="6">
                  <c:v>3.2912476772333332E-2</c:v>
                </c:pt>
                <c:pt idx="7">
                  <c:v>3.4469189549666671E-2</c:v>
                </c:pt>
                <c:pt idx="8">
                  <c:v>3.5853921115999998E-2</c:v>
                </c:pt>
                <c:pt idx="9">
                  <c:v>3.6831341247333331E-2</c:v>
                </c:pt>
                <c:pt idx="10">
                  <c:v>3.7735093549666671E-2</c:v>
                </c:pt>
                <c:pt idx="11">
                  <c:v>3.8592059457999997E-2</c:v>
                </c:pt>
                <c:pt idx="12">
                  <c:v>3.941825427733333E-2</c:v>
                </c:pt>
                <c:pt idx="13">
                  <c:v>4.0216710975666668E-2</c:v>
                </c:pt>
                <c:pt idx="14">
                  <c:v>4.0992575148999996E-2</c:v>
                </c:pt>
                <c:pt idx="15">
                  <c:v>4.174845461533333E-2</c:v>
                </c:pt>
                <c:pt idx="16">
                  <c:v>4.2487331931666664E-2</c:v>
                </c:pt>
                <c:pt idx="17">
                  <c:v>4.3208101043000005E-2</c:v>
                </c:pt>
                <c:pt idx="18">
                  <c:v>4.3912795107333327E-2</c:v>
                </c:pt>
                <c:pt idx="19">
                  <c:v>4.4601691153666662E-2</c:v>
                </c:pt>
                <c:pt idx="20">
                  <c:v>4.5280089812999996E-2</c:v>
                </c:pt>
                <c:pt idx="21">
                  <c:v>4.5937708462333332E-2</c:v>
                </c:pt>
                <c:pt idx="22">
                  <c:v>4.6579482682666665E-2</c:v>
                </c:pt>
                <c:pt idx="23">
                  <c:v>4.7204886887000003E-2</c:v>
                </c:pt>
                <c:pt idx="24">
                  <c:v>4.7814176316333334E-2</c:v>
                </c:pt>
                <c:pt idx="25">
                  <c:v>4.8405004221666666E-2</c:v>
                </c:pt>
                <c:pt idx="26">
                  <c:v>4.8977311265000004E-2</c:v>
                </c:pt>
                <c:pt idx="27">
                  <c:v>4.9530238437333327E-2</c:v>
                </c:pt>
                <c:pt idx="28">
                  <c:v>5.0063195468666666E-2</c:v>
                </c:pt>
                <c:pt idx="29">
                  <c:v>5.0573907313999994E-2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8240"/>
        <c:axId val="115369088"/>
      </c:lineChart>
      <c:catAx>
        <c:axId val="11501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115369088"/>
        <c:crosses val="autoZero"/>
        <c:auto val="1"/>
        <c:lblAlgn val="ctr"/>
        <c:lblOffset val="100"/>
        <c:noMultiLvlLbl val="0"/>
      </c:catAx>
      <c:valAx>
        <c:axId val="115369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4: Current Bond Yields - BBB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11814987884226E-2"/>
          <c:y val="0.11334633132154065"/>
          <c:w val="0.8681385311417571"/>
          <c:h val="0.77284669103063897"/>
        </c:manualLayout>
      </c:layout>
      <c:lineChart>
        <c:grouping val="standard"/>
        <c:varyColors val="0"/>
        <c:ser>
          <c:idx val="0"/>
          <c:order val="0"/>
          <c:tx>
            <c:strRef>
              <c:f>'Current Yields by Qtr'!$B$110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Qtr'!$B$111:$B$140</c:f>
              <c:numCache>
                <c:formatCode>0.00%</c:formatCode>
                <c:ptCount val="30"/>
                <c:pt idx="0">
                  <c:v>8.9167086685495184E-3</c:v>
                </c:pt>
                <c:pt idx="1">
                  <c:v>1.5209848835506625E-2</c:v>
                </c:pt>
                <c:pt idx="2">
                  <c:v>2.1640491493944626E-2</c:v>
                </c:pt>
                <c:pt idx="3">
                  <c:v>2.7089671057697436E-2</c:v>
                </c:pt>
                <c:pt idx="4">
                  <c:v>3.1327304895341343E-2</c:v>
                </c:pt>
                <c:pt idx="5">
                  <c:v>3.485062514089645E-2</c:v>
                </c:pt>
                <c:pt idx="6">
                  <c:v>3.6959132162445299E-2</c:v>
                </c:pt>
                <c:pt idx="7">
                  <c:v>3.8759818639952946E-2</c:v>
                </c:pt>
                <c:pt idx="8">
                  <c:v>4.0331567119153998E-2</c:v>
                </c:pt>
                <c:pt idx="9">
                  <c:v>4.1526915758677584E-2</c:v>
                </c:pt>
                <c:pt idx="10">
                  <c:v>4.2564438576509558E-2</c:v>
                </c:pt>
                <c:pt idx="11">
                  <c:v>4.3465819477180756E-2</c:v>
                </c:pt>
                <c:pt idx="12">
                  <c:v>4.4260263746432826E-2</c:v>
                </c:pt>
                <c:pt idx="13">
                  <c:v>4.4971211207192018E-2</c:v>
                </c:pt>
                <c:pt idx="14">
                  <c:v>4.5615326166315001E-2</c:v>
                </c:pt>
                <c:pt idx="15">
                  <c:v>4.620567121682418E-2</c:v>
                </c:pt>
                <c:pt idx="16">
                  <c:v>4.6752119491759066E-2</c:v>
                </c:pt>
                <c:pt idx="17">
                  <c:v>4.7262570686687252E-2</c:v>
                </c:pt>
                <c:pt idx="18">
                  <c:v>4.7742880187010533E-2</c:v>
                </c:pt>
                <c:pt idx="19">
                  <c:v>4.8198265177329225E-2</c:v>
                </c:pt>
                <c:pt idx="20">
                  <c:v>4.8632870028393699E-2</c:v>
                </c:pt>
                <c:pt idx="21">
                  <c:v>4.9050321703207389E-2</c:v>
                </c:pt>
                <c:pt idx="22">
                  <c:v>4.9453314270772777E-2</c:v>
                </c:pt>
                <c:pt idx="23">
                  <c:v>4.9844558620877055E-2</c:v>
                </c:pt>
                <c:pt idx="24">
                  <c:v>5.0226307916496349E-2</c:v>
                </c:pt>
                <c:pt idx="25">
                  <c:v>5.0600687948697029E-2</c:v>
                </c:pt>
                <c:pt idx="26">
                  <c:v>5.0969250816186612E-2</c:v>
                </c:pt>
                <c:pt idx="27">
                  <c:v>5.1333787681719104E-2</c:v>
                </c:pt>
                <c:pt idx="28">
                  <c:v>5.1695813928538281E-2</c:v>
                </c:pt>
                <c:pt idx="29">
                  <c:v>5.2056869169176762E-2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Qtr'!$C$110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Qtr'!$C$111:$C$140</c:f>
              <c:numCache>
                <c:formatCode>0.00%</c:formatCode>
                <c:ptCount val="30"/>
                <c:pt idx="0">
                  <c:v>1.3815748596E-2</c:v>
                </c:pt>
                <c:pt idx="1">
                  <c:v>1.9019765987999999E-2</c:v>
                </c:pt>
                <c:pt idx="2">
                  <c:v>2.4680863631999998E-2</c:v>
                </c:pt>
                <c:pt idx="3">
                  <c:v>2.9241105477999997E-2</c:v>
                </c:pt>
                <c:pt idx="4">
                  <c:v>3.2775935709999995E-2</c:v>
                </c:pt>
                <c:pt idx="5">
                  <c:v>3.5814744466999997E-2</c:v>
                </c:pt>
                <c:pt idx="6">
                  <c:v>3.7427184995333332E-2</c:v>
                </c:pt>
                <c:pt idx="7">
                  <c:v>3.8736172290666671E-2</c:v>
                </c:pt>
                <c:pt idx="8">
                  <c:v>3.9842448116000004E-2</c:v>
                </c:pt>
                <c:pt idx="9">
                  <c:v>4.0704348217000003E-2</c:v>
                </c:pt>
                <c:pt idx="10">
                  <c:v>4.1461678180000003E-2</c:v>
                </c:pt>
                <c:pt idx="11">
                  <c:v>4.2140902245E-2</c:v>
                </c:pt>
                <c:pt idx="12">
                  <c:v>4.2761498698999999E-2</c:v>
                </c:pt>
                <c:pt idx="13">
                  <c:v>4.3337674643999999E-2</c:v>
                </c:pt>
                <c:pt idx="14">
                  <c:v>4.3879621044999997E-2</c:v>
                </c:pt>
                <c:pt idx="15">
                  <c:v>4.4395413076999998E-2</c:v>
                </c:pt>
                <c:pt idx="16">
                  <c:v>4.4891224963999998E-2</c:v>
                </c:pt>
                <c:pt idx="17">
                  <c:v>4.5372050006000003E-2</c:v>
                </c:pt>
                <c:pt idx="18">
                  <c:v>4.5841684847999997E-2</c:v>
                </c:pt>
                <c:pt idx="19">
                  <c:v>4.6303524080999997E-2</c:v>
                </c:pt>
                <c:pt idx="20">
                  <c:v>4.6760370871999996E-2</c:v>
                </c:pt>
                <c:pt idx="21">
                  <c:v>4.7214689418E-2</c:v>
                </c:pt>
                <c:pt idx="22">
                  <c:v>4.7668380635999999E-2</c:v>
                </c:pt>
                <c:pt idx="23">
                  <c:v>4.8123414545999998E-2</c:v>
                </c:pt>
                <c:pt idx="24">
                  <c:v>4.858147443E-2</c:v>
                </c:pt>
                <c:pt idx="25">
                  <c:v>4.9044178664000002E-2</c:v>
                </c:pt>
                <c:pt idx="26">
                  <c:v>4.9512793824999998E-2</c:v>
                </c:pt>
                <c:pt idx="27">
                  <c:v>4.9988770038000001E-2</c:v>
                </c:pt>
                <c:pt idx="28">
                  <c:v>5.0473429895999997E-2</c:v>
                </c:pt>
                <c:pt idx="29">
                  <c:v>5.0968121261999996E-2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Qtr'!$D$110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Qtr'!$D$111:$D$140</c:f>
              <c:numCache>
                <c:formatCode>0.00%</c:formatCode>
                <c:ptCount val="30"/>
                <c:pt idx="0">
                  <c:v>1.9609729334000001E-2</c:v>
                </c:pt>
                <c:pt idx="1">
                  <c:v>2.3019818310999998E-2</c:v>
                </c:pt>
                <c:pt idx="2">
                  <c:v>2.7045178064999995E-2</c:v>
                </c:pt>
                <c:pt idx="3">
                  <c:v>3.0630939570000001E-2</c:v>
                </c:pt>
                <c:pt idx="4">
                  <c:v>3.3710864005000001E-2</c:v>
                </c:pt>
                <c:pt idx="5">
                  <c:v>3.6304497148999998E-2</c:v>
                </c:pt>
                <c:pt idx="6">
                  <c:v>3.7707486429555556E-2</c:v>
                </c:pt>
                <c:pt idx="7">
                  <c:v>3.8867309496111113E-2</c:v>
                </c:pt>
                <c:pt idx="8">
                  <c:v>3.9855133877666669E-2</c:v>
                </c:pt>
                <c:pt idx="9">
                  <c:v>4.0712461088222227E-2</c:v>
                </c:pt>
                <c:pt idx="10">
                  <c:v>4.1465247626777779E-2</c:v>
                </c:pt>
                <c:pt idx="11">
                  <c:v>4.2132003958333331E-2</c:v>
                </c:pt>
                <c:pt idx="12">
                  <c:v>4.273056738888889E-2</c:v>
                </c:pt>
                <c:pt idx="13">
                  <c:v>4.3274011885444441E-2</c:v>
                </c:pt>
                <c:pt idx="14">
                  <c:v>4.3772152516999993E-2</c:v>
                </c:pt>
                <c:pt idx="15">
                  <c:v>4.4232092661555561E-2</c:v>
                </c:pt>
                <c:pt idx="16">
                  <c:v>4.4659252977111111E-2</c:v>
                </c:pt>
                <c:pt idx="17">
                  <c:v>4.5057406226666666E-2</c:v>
                </c:pt>
                <c:pt idx="18">
                  <c:v>4.5429720956222226E-2</c:v>
                </c:pt>
                <c:pt idx="19">
                  <c:v>4.5778522019777779E-2</c:v>
                </c:pt>
                <c:pt idx="20">
                  <c:v>4.6105668454333337E-2</c:v>
                </c:pt>
                <c:pt idx="21">
                  <c:v>4.6412262290888892E-2</c:v>
                </c:pt>
                <c:pt idx="22">
                  <c:v>4.6699398046444449E-2</c:v>
                </c:pt>
                <c:pt idx="23">
                  <c:v>4.6967772987E-2</c:v>
                </c:pt>
                <c:pt idx="24">
                  <c:v>4.7217959438555557E-2</c:v>
                </c:pt>
                <c:pt idx="25">
                  <c:v>4.7450037260111114E-2</c:v>
                </c:pt>
                <c:pt idx="26">
                  <c:v>4.766424142166667E-2</c:v>
                </c:pt>
                <c:pt idx="27">
                  <c:v>4.7860577618222225E-2</c:v>
                </c:pt>
                <c:pt idx="28">
                  <c:v>4.803901346277778E-2</c:v>
                </c:pt>
                <c:pt idx="29">
                  <c:v>4.8199168149333338E-2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Qtr'!$E$110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Qtr'!$E$111:$E$140</c:f>
              <c:numCache>
                <c:formatCode>0.00%</c:formatCode>
                <c:ptCount val="30"/>
                <c:pt idx="0">
                  <c:v>1.2687216385E-2</c:v>
                </c:pt>
                <c:pt idx="1">
                  <c:v>1.7424902273E-2</c:v>
                </c:pt>
                <c:pt idx="2">
                  <c:v>2.2666214950999998E-2</c:v>
                </c:pt>
                <c:pt idx="3">
                  <c:v>2.7748762971999998E-2</c:v>
                </c:pt>
                <c:pt idx="4">
                  <c:v>3.1956952744999996E-2</c:v>
                </c:pt>
                <c:pt idx="5">
                  <c:v>3.5495021397999996E-2</c:v>
                </c:pt>
                <c:pt idx="6">
                  <c:v>3.7701066744333336E-2</c:v>
                </c:pt>
                <c:pt idx="7">
                  <c:v>3.9482659314666671E-2</c:v>
                </c:pt>
                <c:pt idx="8">
                  <c:v>4.1003870302000006E-2</c:v>
                </c:pt>
                <c:pt idx="9">
                  <c:v>4.2201958866333336E-2</c:v>
                </c:pt>
                <c:pt idx="10">
                  <c:v>4.3303683871666665E-2</c:v>
                </c:pt>
                <c:pt idx="11">
                  <c:v>4.4350739836000005E-2</c:v>
                </c:pt>
                <c:pt idx="12">
                  <c:v>4.5357219000333335E-2</c:v>
                </c:pt>
                <c:pt idx="13">
                  <c:v>4.6327024791666671E-2</c:v>
                </c:pt>
                <c:pt idx="14">
                  <c:v>4.7263074798000002E-2</c:v>
                </c:pt>
                <c:pt idx="15">
                  <c:v>4.816692500533333E-2</c:v>
                </c:pt>
                <c:pt idx="16">
                  <c:v>4.9039447893666668E-2</c:v>
                </c:pt>
                <c:pt idx="17">
                  <c:v>4.9880342277999999E-2</c:v>
                </c:pt>
                <c:pt idx="18">
                  <c:v>5.068934392433333E-2</c:v>
                </c:pt>
                <c:pt idx="19">
                  <c:v>5.1465572565666667E-2</c:v>
                </c:pt>
                <c:pt idx="20">
                  <c:v>5.2207919645999995E-2</c:v>
                </c:pt>
                <c:pt idx="21">
                  <c:v>5.2914480284333335E-2</c:v>
                </c:pt>
                <c:pt idx="22">
                  <c:v>5.3583589346666669E-2</c:v>
                </c:pt>
                <c:pt idx="23">
                  <c:v>5.4213155612999997E-2</c:v>
                </c:pt>
                <c:pt idx="24">
                  <c:v>5.4800997611333335E-2</c:v>
                </c:pt>
                <c:pt idx="25">
                  <c:v>5.5344291685666666E-2</c:v>
                </c:pt>
                <c:pt idx="26">
                  <c:v>5.5840493450000001E-2</c:v>
                </c:pt>
                <c:pt idx="27">
                  <c:v>5.6286746681333336E-2</c:v>
                </c:pt>
                <c:pt idx="28">
                  <c:v>5.6680174512666666E-2</c:v>
                </c:pt>
                <c:pt idx="29">
                  <c:v>5.7017432202E-2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Qtr'!$F$110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Qtr'!$F$111:$F$140</c:f>
              <c:numCache>
                <c:formatCode>0.00%</c:formatCode>
                <c:ptCount val="30"/>
                <c:pt idx="0">
                  <c:v>1.5928242825000001E-2</c:v>
                </c:pt>
                <c:pt idx="1">
                  <c:v>2.0292844707000001E-2</c:v>
                </c:pt>
                <c:pt idx="2">
                  <c:v>2.4744697199E-2</c:v>
                </c:pt>
                <c:pt idx="3">
                  <c:v>2.8838921590999999E-2</c:v>
                </c:pt>
                <c:pt idx="4">
                  <c:v>3.2681192548999996E-2</c:v>
                </c:pt>
                <c:pt idx="5">
                  <c:v>3.6387142151999993E-2</c:v>
                </c:pt>
                <c:pt idx="6">
                  <c:v>3.8555709989333331E-2</c:v>
                </c:pt>
                <c:pt idx="7">
                  <c:v>4.0341706039666664E-2</c:v>
                </c:pt>
                <c:pt idx="8">
                  <c:v>4.1890064566000002E-2</c:v>
                </c:pt>
                <c:pt idx="9">
                  <c:v>4.3058217312666666E-2</c:v>
                </c:pt>
                <c:pt idx="10">
                  <c:v>4.4127914135333332E-2</c:v>
                </c:pt>
                <c:pt idx="11">
                  <c:v>4.5136887818000002E-2</c:v>
                </c:pt>
                <c:pt idx="12">
                  <c:v>4.6109770578666665E-2</c:v>
                </c:pt>
                <c:pt idx="13">
                  <c:v>4.7049263779333328E-2</c:v>
                </c:pt>
                <c:pt idx="14">
                  <c:v>4.7960018231000004E-2</c:v>
                </c:pt>
                <c:pt idx="15">
                  <c:v>4.884360960266667E-2</c:v>
                </c:pt>
                <c:pt idx="16">
                  <c:v>4.9702552383333334E-2</c:v>
                </c:pt>
                <c:pt idx="17">
                  <c:v>5.0534346817999995E-2</c:v>
                </c:pt>
                <c:pt idx="18">
                  <c:v>5.1340413409666663E-2</c:v>
                </c:pt>
                <c:pt idx="19">
                  <c:v>5.2120245049333332E-2</c:v>
                </c:pt>
                <c:pt idx="20">
                  <c:v>5.2878768786999999E-2</c:v>
                </c:pt>
                <c:pt idx="21">
                  <c:v>5.3603530055666669E-2</c:v>
                </c:pt>
                <c:pt idx="22">
                  <c:v>5.4299063726333335E-2</c:v>
                </c:pt>
                <c:pt idx="23">
                  <c:v>5.4963956586999999E-2</c:v>
                </c:pt>
                <c:pt idx="24">
                  <c:v>5.5597248249666664E-2</c:v>
                </c:pt>
                <c:pt idx="25">
                  <c:v>5.6195426660333329E-2</c:v>
                </c:pt>
                <c:pt idx="26">
                  <c:v>5.6757450266000001E-2</c:v>
                </c:pt>
                <c:pt idx="27">
                  <c:v>5.7281013443666665E-2</c:v>
                </c:pt>
                <c:pt idx="28">
                  <c:v>5.7764287647333323E-2</c:v>
                </c:pt>
                <c:pt idx="29">
                  <c:v>5.8203905028999997E-2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Qtr'!$G$110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Qtr'!$G$111:$G$140</c:f>
              <c:numCache>
                <c:formatCode>0.00%</c:formatCode>
                <c:ptCount val="30"/>
                <c:pt idx="0">
                  <c:v>2.1070238416E-2</c:v>
                </c:pt>
                <c:pt idx="1">
                  <c:v>2.5949019114999999E-2</c:v>
                </c:pt>
                <c:pt idx="2">
                  <c:v>3.0255463801999997E-2</c:v>
                </c:pt>
                <c:pt idx="3">
                  <c:v>3.4680028087999998E-2</c:v>
                </c:pt>
                <c:pt idx="4">
                  <c:v>3.8217832492000003E-2</c:v>
                </c:pt>
                <c:pt idx="5">
                  <c:v>4.1364866819E-2</c:v>
                </c:pt>
                <c:pt idx="6">
                  <c:v>4.2915810105666669E-2</c:v>
                </c:pt>
                <c:pt idx="7">
                  <c:v>4.4191856216333335E-2</c:v>
                </c:pt>
                <c:pt idx="8">
                  <c:v>4.5295921115999997E-2</c:v>
                </c:pt>
                <c:pt idx="9">
                  <c:v>4.6357279342571431E-2</c:v>
                </c:pt>
                <c:pt idx="10">
                  <c:v>4.7344969740142857E-2</c:v>
                </c:pt>
                <c:pt idx="11">
                  <c:v>4.8285873743714285E-2</c:v>
                </c:pt>
                <c:pt idx="12">
                  <c:v>4.9196006658285718E-2</c:v>
                </c:pt>
                <c:pt idx="13">
                  <c:v>5.0078401451857144E-2</c:v>
                </c:pt>
                <c:pt idx="14">
                  <c:v>5.0938203720428565E-2</c:v>
                </c:pt>
                <c:pt idx="15">
                  <c:v>5.1778021282E-2</c:v>
                </c:pt>
                <c:pt idx="16">
                  <c:v>5.2600836693571434E-2</c:v>
                </c:pt>
                <c:pt idx="17">
                  <c:v>5.3405543900142863E-2</c:v>
                </c:pt>
                <c:pt idx="18">
                  <c:v>5.4194176059714286E-2</c:v>
                </c:pt>
                <c:pt idx="19">
                  <c:v>5.4967010201285714E-2</c:v>
                </c:pt>
                <c:pt idx="20">
                  <c:v>5.5729346955857142E-2</c:v>
                </c:pt>
                <c:pt idx="21">
                  <c:v>5.6470903700428572E-2</c:v>
                </c:pt>
                <c:pt idx="22">
                  <c:v>5.7196616015999999E-2</c:v>
                </c:pt>
                <c:pt idx="23">
                  <c:v>5.7905958315571424E-2</c:v>
                </c:pt>
                <c:pt idx="24">
                  <c:v>5.8599185840142856E-2</c:v>
                </c:pt>
                <c:pt idx="25">
                  <c:v>5.9273951840714288E-2</c:v>
                </c:pt>
                <c:pt idx="26">
                  <c:v>5.9930196979285713E-2</c:v>
                </c:pt>
                <c:pt idx="27">
                  <c:v>6.0567062246857144E-2</c:v>
                </c:pt>
                <c:pt idx="28">
                  <c:v>6.118395737342857E-2</c:v>
                </c:pt>
                <c:pt idx="29">
                  <c:v>6.1778607314000006E-2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9264"/>
        <c:axId val="115371392"/>
      </c:lineChart>
      <c:catAx>
        <c:axId val="11501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371392"/>
        <c:crosses val="autoZero"/>
        <c:auto val="1"/>
        <c:lblAlgn val="ctr"/>
        <c:lblOffset val="100"/>
        <c:noMultiLvlLbl val="0"/>
      </c:catAx>
      <c:valAx>
        <c:axId val="11537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5: Current Bond Yields - 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Qtr'!$B$145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Qtr'!$B$146:$B$175</c:f>
              <c:numCache>
                <c:formatCode>0.00%</c:formatCode>
                <c:ptCount val="30"/>
                <c:pt idx="0">
                  <c:v>2.9772374960337439E-2</c:v>
                </c:pt>
                <c:pt idx="1">
                  <c:v>3.4708998634292137E-2</c:v>
                </c:pt>
                <c:pt idx="2">
                  <c:v>3.9783124799727738E-2</c:v>
                </c:pt>
                <c:pt idx="3">
                  <c:v>4.387578787047814E-2</c:v>
                </c:pt>
                <c:pt idx="4">
                  <c:v>4.6756905215119646E-2</c:v>
                </c:pt>
                <c:pt idx="5">
                  <c:v>4.8923708967672341E-2</c:v>
                </c:pt>
                <c:pt idx="6">
                  <c:v>5.0641696182487345E-2</c:v>
                </c:pt>
                <c:pt idx="7">
                  <c:v>5.205186285326114E-2</c:v>
                </c:pt>
                <c:pt idx="8">
                  <c:v>5.3233091525728346E-2</c:v>
                </c:pt>
                <c:pt idx="9">
                  <c:v>5.4230554805400941E-2</c:v>
                </c:pt>
                <c:pt idx="10">
                  <c:v>5.5070192263381938E-2</c:v>
                </c:pt>
                <c:pt idx="11">
                  <c:v>5.5773687804202145E-2</c:v>
                </c:pt>
                <c:pt idx="12">
                  <c:v>5.6370246713603238E-2</c:v>
                </c:pt>
                <c:pt idx="13">
                  <c:v>5.6883308814511438E-2</c:v>
                </c:pt>
                <c:pt idx="14">
                  <c:v>5.7329538413783437E-2</c:v>
                </c:pt>
                <c:pt idx="15">
                  <c:v>5.7721998104441632E-2</c:v>
                </c:pt>
                <c:pt idx="16">
                  <c:v>5.8070561019525541E-2</c:v>
                </c:pt>
                <c:pt idx="17">
                  <c:v>5.8383126854602743E-2</c:v>
                </c:pt>
                <c:pt idx="18">
                  <c:v>5.866555099507504E-2</c:v>
                </c:pt>
                <c:pt idx="19">
                  <c:v>5.8923050625542747E-2</c:v>
                </c:pt>
                <c:pt idx="20">
                  <c:v>5.9159770116756237E-2</c:v>
                </c:pt>
                <c:pt idx="21">
                  <c:v>5.9379336431718943E-2</c:v>
                </c:pt>
                <c:pt idx="22">
                  <c:v>5.958444363943334E-2</c:v>
                </c:pt>
                <c:pt idx="23">
                  <c:v>5.9777802629686641E-2</c:v>
                </c:pt>
                <c:pt idx="24">
                  <c:v>5.9961666565454944E-2</c:v>
                </c:pt>
                <c:pt idx="25">
                  <c:v>6.0138161237804647E-2</c:v>
                </c:pt>
                <c:pt idx="26">
                  <c:v>6.0308838745443238E-2</c:v>
                </c:pt>
                <c:pt idx="27">
                  <c:v>6.0475490251124753E-2</c:v>
                </c:pt>
                <c:pt idx="28">
                  <c:v>6.0639631138092939E-2</c:v>
                </c:pt>
                <c:pt idx="29">
                  <c:v>6.0802801018880442E-2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Qtr'!$C$145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Qtr'!$C$146:$C$175</c:f>
              <c:numCache>
                <c:formatCode>0.00%</c:formatCode>
                <c:ptCount val="30"/>
                <c:pt idx="0">
                  <c:v>3.6469998595999996E-2</c:v>
                </c:pt>
                <c:pt idx="1">
                  <c:v>4.0350765987999998E-2</c:v>
                </c:pt>
                <c:pt idx="2">
                  <c:v>4.4688613631999996E-2</c:v>
                </c:pt>
                <c:pt idx="3">
                  <c:v>4.7925605477999997E-2</c:v>
                </c:pt>
                <c:pt idx="4">
                  <c:v>5.0137185709999997E-2</c:v>
                </c:pt>
                <c:pt idx="5">
                  <c:v>5.1852744467E-2</c:v>
                </c:pt>
                <c:pt idx="6">
                  <c:v>5.3140851661999999E-2</c:v>
                </c:pt>
                <c:pt idx="7">
                  <c:v>5.4125505623999995E-2</c:v>
                </c:pt>
                <c:pt idx="8">
                  <c:v>5.4907448115999999E-2</c:v>
                </c:pt>
                <c:pt idx="9">
                  <c:v>5.5546948217E-2</c:v>
                </c:pt>
                <c:pt idx="10">
                  <c:v>5.6081878180000003E-2</c:v>
                </c:pt>
                <c:pt idx="11">
                  <c:v>5.6538702245000003E-2</c:v>
                </c:pt>
                <c:pt idx="12">
                  <c:v>5.6936898698999996E-2</c:v>
                </c:pt>
                <c:pt idx="13">
                  <c:v>5.7290674643999999E-2</c:v>
                </c:pt>
                <c:pt idx="14">
                  <c:v>5.7610221045E-2</c:v>
                </c:pt>
                <c:pt idx="15">
                  <c:v>5.7903613076999996E-2</c:v>
                </c:pt>
                <c:pt idx="16">
                  <c:v>5.8177024963999999E-2</c:v>
                </c:pt>
                <c:pt idx="17">
                  <c:v>5.8435450005999999E-2</c:v>
                </c:pt>
                <c:pt idx="18">
                  <c:v>5.8682684848000002E-2</c:v>
                </c:pt>
                <c:pt idx="19">
                  <c:v>5.8922124080999998E-2</c:v>
                </c:pt>
                <c:pt idx="20">
                  <c:v>5.9156570871999992E-2</c:v>
                </c:pt>
                <c:pt idx="21">
                  <c:v>5.9388489417999998E-2</c:v>
                </c:pt>
                <c:pt idx="22">
                  <c:v>5.9619780636E-2</c:v>
                </c:pt>
                <c:pt idx="23">
                  <c:v>5.9852414546000002E-2</c:v>
                </c:pt>
                <c:pt idx="24">
                  <c:v>6.0088074429999999E-2</c:v>
                </c:pt>
                <c:pt idx="25">
                  <c:v>6.0328378663999996E-2</c:v>
                </c:pt>
                <c:pt idx="26">
                  <c:v>6.0574593824999995E-2</c:v>
                </c:pt>
                <c:pt idx="27">
                  <c:v>6.0828170038E-2</c:v>
                </c:pt>
                <c:pt idx="28">
                  <c:v>6.1090429895999998E-2</c:v>
                </c:pt>
                <c:pt idx="29">
                  <c:v>6.1362721262E-2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Qtr'!$D$145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Qtr'!$D$146:$D$175</c:f>
              <c:numCache>
                <c:formatCode>0.00%</c:formatCode>
                <c:ptCount val="30"/>
                <c:pt idx="0">
                  <c:v>4.1665229334000006E-2</c:v>
                </c:pt>
                <c:pt idx="1">
                  <c:v>4.4382818311000008E-2</c:v>
                </c:pt>
                <c:pt idx="2">
                  <c:v>4.7715678065000003E-2</c:v>
                </c:pt>
                <c:pt idx="3">
                  <c:v>5.0608939570000004E-2</c:v>
                </c:pt>
                <c:pt idx="4">
                  <c:v>5.2767864005000005E-2</c:v>
                </c:pt>
                <c:pt idx="5">
                  <c:v>5.4440497149000011E-2</c:v>
                </c:pt>
                <c:pt idx="6">
                  <c:v>5.5763430874000007E-2</c:v>
                </c:pt>
                <c:pt idx="7">
                  <c:v>5.6843198385000002E-2</c:v>
                </c:pt>
                <c:pt idx="8">
                  <c:v>5.7750967211000009E-2</c:v>
                </c:pt>
                <c:pt idx="9">
                  <c:v>5.8528238866000004E-2</c:v>
                </c:pt>
                <c:pt idx="10">
                  <c:v>5.9200969849000001E-2</c:v>
                </c:pt>
                <c:pt idx="11">
                  <c:v>5.9787670625000004E-2</c:v>
                </c:pt>
                <c:pt idx="12">
                  <c:v>6.0306178500000002E-2</c:v>
                </c:pt>
                <c:pt idx="13">
                  <c:v>6.0769567441000004E-2</c:v>
                </c:pt>
                <c:pt idx="14">
                  <c:v>6.1187652517000007E-2</c:v>
                </c:pt>
                <c:pt idx="15">
                  <c:v>6.1567537106000006E-2</c:v>
                </c:pt>
                <c:pt idx="16">
                  <c:v>6.1914641866E-2</c:v>
                </c:pt>
                <c:pt idx="17">
                  <c:v>6.223273956E-2</c:v>
                </c:pt>
                <c:pt idx="18">
                  <c:v>6.2524998734000012E-2</c:v>
                </c:pt>
                <c:pt idx="19">
                  <c:v>6.2793744242000002E-2</c:v>
                </c:pt>
                <c:pt idx="20">
                  <c:v>6.3040835121000005E-2</c:v>
                </c:pt>
                <c:pt idx="21">
                  <c:v>6.3267373402000004E-2</c:v>
                </c:pt>
                <c:pt idx="22">
                  <c:v>6.3474453602000006E-2</c:v>
                </c:pt>
                <c:pt idx="23">
                  <c:v>6.3662772987000002E-2</c:v>
                </c:pt>
                <c:pt idx="24">
                  <c:v>6.3832903883000003E-2</c:v>
                </c:pt>
                <c:pt idx="25">
                  <c:v>6.3984926149000004E-2</c:v>
                </c:pt>
                <c:pt idx="26">
                  <c:v>6.4119074755000005E-2</c:v>
                </c:pt>
                <c:pt idx="27">
                  <c:v>6.4235355396000005E-2</c:v>
                </c:pt>
                <c:pt idx="28">
                  <c:v>6.4333735685000004E-2</c:v>
                </c:pt>
                <c:pt idx="29">
                  <c:v>6.4413834816000007E-2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Qtr'!$E$145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Qtr'!$E$146:$E$175</c:f>
              <c:numCache>
                <c:formatCode>0.00%</c:formatCode>
                <c:ptCount val="30"/>
                <c:pt idx="0">
                  <c:v>3.5922716384999998E-2</c:v>
                </c:pt>
                <c:pt idx="1">
                  <c:v>3.9123902273E-2</c:v>
                </c:pt>
                <c:pt idx="2">
                  <c:v>4.2828714950999991E-2</c:v>
                </c:pt>
                <c:pt idx="3">
                  <c:v>4.6374762971999994E-2</c:v>
                </c:pt>
                <c:pt idx="4">
                  <c:v>4.9338952744999998E-2</c:v>
                </c:pt>
                <c:pt idx="5">
                  <c:v>5.1633021397999995E-2</c:v>
                </c:pt>
                <c:pt idx="6">
                  <c:v>5.3308733410999995E-2</c:v>
                </c:pt>
                <c:pt idx="7">
                  <c:v>5.4559992647999996E-2</c:v>
                </c:pt>
                <c:pt idx="8">
                  <c:v>5.5550870301999997E-2</c:v>
                </c:pt>
                <c:pt idx="9">
                  <c:v>5.6380425532999996E-2</c:v>
                </c:pt>
                <c:pt idx="10">
                  <c:v>5.7113617204999995E-2</c:v>
                </c:pt>
                <c:pt idx="11">
                  <c:v>5.7792139835999998E-2</c:v>
                </c:pt>
                <c:pt idx="12">
                  <c:v>5.8430085666999997E-2</c:v>
                </c:pt>
                <c:pt idx="13">
                  <c:v>5.9031358124999996E-2</c:v>
                </c:pt>
                <c:pt idx="14">
                  <c:v>5.9598874797999996E-2</c:v>
                </c:pt>
                <c:pt idx="15">
                  <c:v>6.0134191671999994E-2</c:v>
                </c:pt>
                <c:pt idx="16">
                  <c:v>6.0638181226999995E-2</c:v>
                </c:pt>
                <c:pt idx="17">
                  <c:v>6.1110542277999995E-2</c:v>
                </c:pt>
                <c:pt idx="18">
                  <c:v>6.1551010590999995E-2</c:v>
                </c:pt>
                <c:pt idx="19">
                  <c:v>6.1958705898999995E-2</c:v>
                </c:pt>
                <c:pt idx="20">
                  <c:v>6.2332519645999993E-2</c:v>
                </c:pt>
                <c:pt idx="21">
                  <c:v>6.2670546950999995E-2</c:v>
                </c:pt>
                <c:pt idx="22">
                  <c:v>6.2971122679999991E-2</c:v>
                </c:pt>
                <c:pt idx="23">
                  <c:v>6.3232155612999996E-2</c:v>
                </c:pt>
                <c:pt idx="24">
                  <c:v>6.3451464277999997E-2</c:v>
                </c:pt>
                <c:pt idx="25">
                  <c:v>6.3626225019000004E-2</c:v>
                </c:pt>
                <c:pt idx="26">
                  <c:v>6.3753893449999988E-2</c:v>
                </c:pt>
                <c:pt idx="27">
                  <c:v>6.3831613347999999E-2</c:v>
                </c:pt>
                <c:pt idx="28">
                  <c:v>6.3856507845999999E-2</c:v>
                </c:pt>
                <c:pt idx="29">
                  <c:v>6.3825232201999996E-2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Qtr'!$F$145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Qtr'!$F$146:$F$175</c:f>
              <c:numCache>
                <c:formatCode>0.00%</c:formatCode>
                <c:ptCount val="30"/>
                <c:pt idx="0">
                  <c:v>4.3004242824999997E-2</c:v>
                </c:pt>
                <c:pt idx="1">
                  <c:v>4.5808844706999995E-2</c:v>
                </c:pt>
                <c:pt idx="2">
                  <c:v>4.8700697198999998E-2</c:v>
                </c:pt>
                <c:pt idx="3">
                  <c:v>5.1234921591000002E-2</c:v>
                </c:pt>
                <c:pt idx="4">
                  <c:v>5.3439692548999995E-2</c:v>
                </c:pt>
                <c:pt idx="5">
                  <c:v>5.5508142151999992E-2</c:v>
                </c:pt>
                <c:pt idx="6">
                  <c:v>5.7106376655999998E-2</c:v>
                </c:pt>
                <c:pt idx="7">
                  <c:v>5.8322039372999998E-2</c:v>
                </c:pt>
                <c:pt idx="8">
                  <c:v>5.9300064565999996E-2</c:v>
                </c:pt>
                <c:pt idx="9">
                  <c:v>6.0121350645999994E-2</c:v>
                </c:pt>
                <c:pt idx="10">
                  <c:v>6.0844180801999999E-2</c:v>
                </c:pt>
                <c:pt idx="11">
                  <c:v>6.1506287817999994E-2</c:v>
                </c:pt>
                <c:pt idx="12">
                  <c:v>6.2132303911999996E-2</c:v>
                </c:pt>
                <c:pt idx="13">
                  <c:v>6.2724930445999999E-2</c:v>
                </c:pt>
                <c:pt idx="14">
                  <c:v>6.3288818230999994E-2</c:v>
                </c:pt>
                <c:pt idx="15">
                  <c:v>6.3825542935999999E-2</c:v>
                </c:pt>
                <c:pt idx="16">
                  <c:v>6.4337619050000003E-2</c:v>
                </c:pt>
                <c:pt idx="17">
                  <c:v>6.4822546817999996E-2</c:v>
                </c:pt>
                <c:pt idx="18">
                  <c:v>6.5281746742999996E-2</c:v>
                </c:pt>
                <c:pt idx="19">
                  <c:v>6.5714711715999991E-2</c:v>
                </c:pt>
                <c:pt idx="20">
                  <c:v>6.6126368786999998E-2</c:v>
                </c:pt>
                <c:pt idx="21">
                  <c:v>6.6504263388999993E-2</c:v>
                </c:pt>
                <c:pt idx="22">
                  <c:v>6.6852930392999999E-2</c:v>
                </c:pt>
                <c:pt idx="23">
                  <c:v>6.7170956586999994E-2</c:v>
                </c:pt>
                <c:pt idx="24">
                  <c:v>6.7457381582999992E-2</c:v>
                </c:pt>
                <c:pt idx="25">
                  <c:v>6.7708693326999997E-2</c:v>
                </c:pt>
                <c:pt idx="26">
                  <c:v>6.7923850265999994E-2</c:v>
                </c:pt>
                <c:pt idx="27">
                  <c:v>6.8100546777000004E-2</c:v>
                </c:pt>
                <c:pt idx="28">
                  <c:v>6.8236954313999995E-2</c:v>
                </c:pt>
                <c:pt idx="29">
                  <c:v>6.8329705029000001E-2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Qtr'!$G$145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Qtr'!$G$146:$G$175</c:f>
              <c:numCache>
                <c:formatCode>0.00%</c:formatCode>
                <c:ptCount val="30"/>
                <c:pt idx="0">
                  <c:v>5.0404238416000002E-2</c:v>
                </c:pt>
                <c:pt idx="1">
                  <c:v>5.3585019115E-2</c:v>
                </c:pt>
                <c:pt idx="2">
                  <c:v>5.6193463802E-2</c:v>
                </c:pt>
                <c:pt idx="3">
                  <c:v>5.8920028088000002E-2</c:v>
                </c:pt>
                <c:pt idx="4">
                  <c:v>6.0908832491999999E-2</c:v>
                </c:pt>
                <c:pt idx="5">
                  <c:v>6.2506866819000001E-2</c:v>
                </c:pt>
                <c:pt idx="6">
                  <c:v>6.3715143439000005E-2</c:v>
                </c:pt>
                <c:pt idx="7">
                  <c:v>6.4648522883000006E-2</c:v>
                </c:pt>
                <c:pt idx="8">
                  <c:v>6.5409921115999997E-2</c:v>
                </c:pt>
                <c:pt idx="9">
                  <c:v>6.6056207913999992E-2</c:v>
                </c:pt>
                <c:pt idx="10">
                  <c:v>6.6628826883000009E-2</c:v>
                </c:pt>
                <c:pt idx="11">
                  <c:v>6.7154659458000004E-2</c:v>
                </c:pt>
                <c:pt idx="12">
                  <c:v>6.7649720944E-2</c:v>
                </c:pt>
                <c:pt idx="13">
                  <c:v>6.8117044309000008E-2</c:v>
                </c:pt>
                <c:pt idx="14">
                  <c:v>6.8561775148999998E-2</c:v>
                </c:pt>
                <c:pt idx="15">
                  <c:v>6.8986521282000002E-2</c:v>
                </c:pt>
                <c:pt idx="16">
                  <c:v>6.9394265265000005E-2</c:v>
                </c:pt>
                <c:pt idx="17">
                  <c:v>6.9783901043000002E-2</c:v>
                </c:pt>
                <c:pt idx="18">
                  <c:v>7.0157461774000007E-2</c:v>
                </c:pt>
                <c:pt idx="19">
                  <c:v>7.0515224486999997E-2</c:v>
                </c:pt>
                <c:pt idx="20">
                  <c:v>7.0862489813000001E-2</c:v>
                </c:pt>
                <c:pt idx="21">
                  <c:v>7.1188975128999993E-2</c:v>
                </c:pt>
                <c:pt idx="22">
                  <c:v>7.1499616015999995E-2</c:v>
                </c:pt>
                <c:pt idx="23">
                  <c:v>7.1793886887000002E-2</c:v>
                </c:pt>
                <c:pt idx="24">
                  <c:v>7.2072042983000004E-2</c:v>
                </c:pt>
                <c:pt idx="25">
                  <c:v>7.2331737554999997E-2</c:v>
                </c:pt>
                <c:pt idx="26">
                  <c:v>7.2572911264999998E-2</c:v>
                </c:pt>
                <c:pt idx="27">
                  <c:v>7.2794705104000004E-2</c:v>
                </c:pt>
                <c:pt idx="28">
                  <c:v>7.2996528801999999E-2</c:v>
                </c:pt>
                <c:pt idx="29">
                  <c:v>7.3176107313999997E-2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5856"/>
        <c:axId val="115373696"/>
      </c:lineChart>
      <c:catAx>
        <c:axId val="8722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373696"/>
        <c:crosses val="autoZero"/>
        <c:auto val="1"/>
        <c:lblAlgn val="ctr"/>
        <c:lblOffset val="100"/>
        <c:noMultiLvlLbl val="0"/>
      </c:catAx>
      <c:valAx>
        <c:axId val="11537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722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6: Current Bond Yields -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343405678351115E-2"/>
          <c:y val="6.7562387867816431E-2"/>
          <c:w val="0.86705084136056598"/>
          <c:h val="0.91233421003421233"/>
        </c:manualLayout>
      </c:layout>
      <c:lineChart>
        <c:grouping val="standard"/>
        <c:varyColors val="0"/>
        <c:ser>
          <c:idx val="0"/>
          <c:order val="0"/>
          <c:tx>
            <c:strRef>
              <c:f>'Current Yields by Qtr'!$B$180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Qtr'!$B$181:$B$210</c:f>
              <c:numCache>
                <c:formatCode>0.00%</c:formatCode>
                <c:ptCount val="30"/>
                <c:pt idx="0">
                  <c:v>4.2723608684077055E-2</c:v>
                </c:pt>
                <c:pt idx="1">
                  <c:v>4.7660232358031754E-2</c:v>
                </c:pt>
                <c:pt idx="2">
                  <c:v>5.2734358523467348E-2</c:v>
                </c:pt>
                <c:pt idx="3">
                  <c:v>5.682702159421775E-2</c:v>
                </c:pt>
                <c:pt idx="4">
                  <c:v>5.9708138938859255E-2</c:v>
                </c:pt>
                <c:pt idx="5">
                  <c:v>6.1874942691411958E-2</c:v>
                </c:pt>
                <c:pt idx="6">
                  <c:v>6.3592929906226947E-2</c:v>
                </c:pt>
                <c:pt idx="7">
                  <c:v>6.5003096577000749E-2</c:v>
                </c:pt>
                <c:pt idx="8">
                  <c:v>6.6184325249467962E-2</c:v>
                </c:pt>
                <c:pt idx="9">
                  <c:v>6.7181788529140557E-2</c:v>
                </c:pt>
                <c:pt idx="10">
                  <c:v>6.8021425987121548E-2</c:v>
                </c:pt>
                <c:pt idx="11">
                  <c:v>6.8724921527941754E-2</c:v>
                </c:pt>
                <c:pt idx="12">
                  <c:v>6.9321480437342847E-2</c:v>
                </c:pt>
                <c:pt idx="13">
                  <c:v>6.9834542538251054E-2</c:v>
                </c:pt>
                <c:pt idx="14">
                  <c:v>7.0280772137523054E-2</c:v>
                </c:pt>
                <c:pt idx="15">
                  <c:v>7.0673231828181249E-2</c:v>
                </c:pt>
                <c:pt idx="16">
                  <c:v>7.1021794743265157E-2</c:v>
                </c:pt>
                <c:pt idx="17">
                  <c:v>7.133436057834236E-2</c:v>
                </c:pt>
                <c:pt idx="18">
                  <c:v>7.1616784718814649E-2</c:v>
                </c:pt>
                <c:pt idx="19">
                  <c:v>7.1874284349282364E-2</c:v>
                </c:pt>
                <c:pt idx="20">
                  <c:v>7.2111003840495846E-2</c:v>
                </c:pt>
                <c:pt idx="21">
                  <c:v>7.2330570155458546E-2</c:v>
                </c:pt>
                <c:pt idx="22">
                  <c:v>7.2535677363172957E-2</c:v>
                </c:pt>
                <c:pt idx="23">
                  <c:v>7.2729036353426257E-2</c:v>
                </c:pt>
                <c:pt idx="24">
                  <c:v>7.291290028919456E-2</c:v>
                </c:pt>
                <c:pt idx="25">
                  <c:v>7.3089394961544263E-2</c:v>
                </c:pt>
                <c:pt idx="26">
                  <c:v>7.3260072469182855E-2</c:v>
                </c:pt>
                <c:pt idx="27">
                  <c:v>7.3426723974864355E-2</c:v>
                </c:pt>
                <c:pt idx="28">
                  <c:v>7.3590864861832556E-2</c:v>
                </c:pt>
                <c:pt idx="29">
                  <c:v>7.3754034742620045E-2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Qtr'!$C$180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Qtr'!$C$181:$C$210</c:f>
              <c:numCache>
                <c:formatCode>0.00%</c:formatCode>
                <c:ptCount val="30"/>
                <c:pt idx="0">
                  <c:v>5.4058998596000003E-2</c:v>
                </c:pt>
                <c:pt idx="1">
                  <c:v>5.7939765988000005E-2</c:v>
                </c:pt>
                <c:pt idx="2">
                  <c:v>6.2277613632000003E-2</c:v>
                </c:pt>
                <c:pt idx="3">
                  <c:v>6.5514605478000004E-2</c:v>
                </c:pt>
                <c:pt idx="4">
                  <c:v>6.7726185709999998E-2</c:v>
                </c:pt>
                <c:pt idx="5">
                  <c:v>6.9441744467000008E-2</c:v>
                </c:pt>
                <c:pt idx="6">
                  <c:v>7.0729851662000007E-2</c:v>
                </c:pt>
                <c:pt idx="7">
                  <c:v>7.1714505624000002E-2</c:v>
                </c:pt>
                <c:pt idx="8">
                  <c:v>7.2496448116000006E-2</c:v>
                </c:pt>
                <c:pt idx="9">
                  <c:v>7.3135948217000007E-2</c:v>
                </c:pt>
                <c:pt idx="10">
                  <c:v>7.367087818000001E-2</c:v>
                </c:pt>
                <c:pt idx="11">
                  <c:v>7.412770224500001E-2</c:v>
                </c:pt>
                <c:pt idx="12">
                  <c:v>7.4525898699000004E-2</c:v>
                </c:pt>
                <c:pt idx="13">
                  <c:v>7.4879674643999999E-2</c:v>
                </c:pt>
                <c:pt idx="14">
                  <c:v>7.5199221045000014E-2</c:v>
                </c:pt>
                <c:pt idx="15">
                  <c:v>7.5492613077000004E-2</c:v>
                </c:pt>
                <c:pt idx="16">
                  <c:v>7.5766024964000006E-2</c:v>
                </c:pt>
                <c:pt idx="17">
                  <c:v>7.6024450005999999E-2</c:v>
                </c:pt>
                <c:pt idx="18">
                  <c:v>7.627168484800001E-2</c:v>
                </c:pt>
                <c:pt idx="19">
                  <c:v>7.6511124080999998E-2</c:v>
                </c:pt>
                <c:pt idx="20">
                  <c:v>7.6745570871999999E-2</c:v>
                </c:pt>
                <c:pt idx="21">
                  <c:v>7.6977489418000006E-2</c:v>
                </c:pt>
                <c:pt idx="22">
                  <c:v>7.7208780636000007E-2</c:v>
                </c:pt>
                <c:pt idx="23">
                  <c:v>7.7441414546000009E-2</c:v>
                </c:pt>
                <c:pt idx="24">
                  <c:v>7.7677074430000007E-2</c:v>
                </c:pt>
                <c:pt idx="25">
                  <c:v>7.7917378664000003E-2</c:v>
                </c:pt>
                <c:pt idx="26">
                  <c:v>7.8163593825000002E-2</c:v>
                </c:pt>
                <c:pt idx="27">
                  <c:v>7.8417170038E-2</c:v>
                </c:pt>
                <c:pt idx="28">
                  <c:v>7.8679429896000005E-2</c:v>
                </c:pt>
                <c:pt idx="29">
                  <c:v>7.8951721262000008E-2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Qtr'!$D$180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Qtr'!$D$181:$D$210</c:f>
              <c:numCache>
                <c:formatCode>0.00%</c:formatCode>
                <c:ptCount val="30"/>
                <c:pt idx="0">
                  <c:v>6.0222229333999996E-2</c:v>
                </c:pt>
                <c:pt idx="1">
                  <c:v>6.2939818310999998E-2</c:v>
                </c:pt>
                <c:pt idx="2">
                  <c:v>6.6272678064999993E-2</c:v>
                </c:pt>
                <c:pt idx="3">
                  <c:v>6.9165939570000001E-2</c:v>
                </c:pt>
                <c:pt idx="4">
                  <c:v>7.1324864005000002E-2</c:v>
                </c:pt>
                <c:pt idx="5">
                  <c:v>7.2997497149000001E-2</c:v>
                </c:pt>
                <c:pt idx="6">
                  <c:v>7.4320430874000004E-2</c:v>
                </c:pt>
                <c:pt idx="7">
                  <c:v>7.5400198384999992E-2</c:v>
                </c:pt>
                <c:pt idx="8">
                  <c:v>7.6307967211E-2</c:v>
                </c:pt>
                <c:pt idx="9">
                  <c:v>7.7085238865999994E-2</c:v>
                </c:pt>
                <c:pt idx="10">
                  <c:v>7.7757969848999992E-2</c:v>
                </c:pt>
                <c:pt idx="11">
                  <c:v>7.8344670625000001E-2</c:v>
                </c:pt>
                <c:pt idx="12">
                  <c:v>7.8863178499999992E-2</c:v>
                </c:pt>
                <c:pt idx="13">
                  <c:v>7.9326567441000001E-2</c:v>
                </c:pt>
                <c:pt idx="14">
                  <c:v>7.9744652516999998E-2</c:v>
                </c:pt>
                <c:pt idx="15">
                  <c:v>8.0124537105999996E-2</c:v>
                </c:pt>
                <c:pt idx="16">
                  <c:v>8.047164186599999E-2</c:v>
                </c:pt>
                <c:pt idx="17">
                  <c:v>8.078973955999999E-2</c:v>
                </c:pt>
                <c:pt idx="18">
                  <c:v>8.1081998734000002E-2</c:v>
                </c:pt>
                <c:pt idx="19">
                  <c:v>8.1350744241999992E-2</c:v>
                </c:pt>
                <c:pt idx="20">
                  <c:v>8.1597835120999995E-2</c:v>
                </c:pt>
                <c:pt idx="21">
                  <c:v>8.1824373401999995E-2</c:v>
                </c:pt>
                <c:pt idx="22">
                  <c:v>8.2031453601999996E-2</c:v>
                </c:pt>
                <c:pt idx="23">
                  <c:v>8.2219772986999992E-2</c:v>
                </c:pt>
                <c:pt idx="24">
                  <c:v>8.2389903882999993E-2</c:v>
                </c:pt>
                <c:pt idx="25">
                  <c:v>8.2541926148999994E-2</c:v>
                </c:pt>
                <c:pt idx="26">
                  <c:v>8.2676074754999995E-2</c:v>
                </c:pt>
                <c:pt idx="27">
                  <c:v>8.2792355395999995E-2</c:v>
                </c:pt>
                <c:pt idx="28">
                  <c:v>8.2890735684999994E-2</c:v>
                </c:pt>
                <c:pt idx="29">
                  <c:v>8.2970834815999997E-2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Qtr'!$E$180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Qtr'!$E$181:$E$210</c:f>
              <c:numCache>
                <c:formatCode>0.00%</c:formatCode>
                <c:ptCount val="30"/>
                <c:pt idx="0">
                  <c:v>5.3991716384999999E-2</c:v>
                </c:pt>
                <c:pt idx="1">
                  <c:v>5.7192902273000001E-2</c:v>
                </c:pt>
                <c:pt idx="2">
                  <c:v>6.0897714950999993E-2</c:v>
                </c:pt>
                <c:pt idx="3">
                  <c:v>6.4443762971999996E-2</c:v>
                </c:pt>
                <c:pt idx="4">
                  <c:v>6.7407952744999999E-2</c:v>
                </c:pt>
                <c:pt idx="5">
                  <c:v>6.9702021397999997E-2</c:v>
                </c:pt>
                <c:pt idx="6">
                  <c:v>7.1377733410999997E-2</c:v>
                </c:pt>
                <c:pt idx="7">
                  <c:v>7.262899264799999E-2</c:v>
                </c:pt>
                <c:pt idx="8">
                  <c:v>7.3619870301999998E-2</c:v>
                </c:pt>
                <c:pt idx="9">
                  <c:v>7.4449425532999991E-2</c:v>
                </c:pt>
                <c:pt idx="10">
                  <c:v>7.5182617204999996E-2</c:v>
                </c:pt>
                <c:pt idx="11">
                  <c:v>7.5861139835999999E-2</c:v>
                </c:pt>
                <c:pt idx="12">
                  <c:v>7.6499085667000005E-2</c:v>
                </c:pt>
                <c:pt idx="13">
                  <c:v>7.710035812499999E-2</c:v>
                </c:pt>
                <c:pt idx="14">
                  <c:v>7.7667874797999997E-2</c:v>
                </c:pt>
                <c:pt idx="15">
                  <c:v>7.8203191671999989E-2</c:v>
                </c:pt>
                <c:pt idx="16">
                  <c:v>7.8707181226999989E-2</c:v>
                </c:pt>
                <c:pt idx="17">
                  <c:v>7.9179542278000004E-2</c:v>
                </c:pt>
                <c:pt idx="18">
                  <c:v>7.962001059099999E-2</c:v>
                </c:pt>
                <c:pt idx="19">
                  <c:v>8.002770589899999E-2</c:v>
                </c:pt>
                <c:pt idx="20">
                  <c:v>8.0401519645999994E-2</c:v>
                </c:pt>
                <c:pt idx="21">
                  <c:v>8.0739546950999996E-2</c:v>
                </c:pt>
                <c:pt idx="22">
                  <c:v>8.1040122679999993E-2</c:v>
                </c:pt>
                <c:pt idx="23">
                  <c:v>8.1301155612999998E-2</c:v>
                </c:pt>
                <c:pt idx="24">
                  <c:v>8.1520464277999999E-2</c:v>
                </c:pt>
                <c:pt idx="25">
                  <c:v>8.1695225019000006E-2</c:v>
                </c:pt>
                <c:pt idx="26">
                  <c:v>8.1822893449999989E-2</c:v>
                </c:pt>
                <c:pt idx="27">
                  <c:v>8.1900613348000001E-2</c:v>
                </c:pt>
                <c:pt idx="28">
                  <c:v>8.1925507846000001E-2</c:v>
                </c:pt>
                <c:pt idx="29">
                  <c:v>8.1894232201999997E-2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Qtr'!$F$180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Qtr'!$F$181:$F$210</c:f>
              <c:numCache>
                <c:formatCode>0.00%</c:formatCode>
                <c:ptCount val="30"/>
                <c:pt idx="0">
                  <c:v>6.2052242825000006E-2</c:v>
                </c:pt>
                <c:pt idx="1">
                  <c:v>6.4856844707000011E-2</c:v>
                </c:pt>
                <c:pt idx="2">
                  <c:v>6.7748697199000008E-2</c:v>
                </c:pt>
                <c:pt idx="3">
                  <c:v>7.0282921591000011E-2</c:v>
                </c:pt>
                <c:pt idx="4">
                  <c:v>7.2487692549000005E-2</c:v>
                </c:pt>
                <c:pt idx="5">
                  <c:v>7.4556142152000002E-2</c:v>
                </c:pt>
                <c:pt idx="6">
                  <c:v>7.6154376656E-2</c:v>
                </c:pt>
                <c:pt idx="7">
                  <c:v>7.7370039373000007E-2</c:v>
                </c:pt>
                <c:pt idx="8">
                  <c:v>7.8348064566000006E-2</c:v>
                </c:pt>
                <c:pt idx="9">
                  <c:v>7.9169350646000003E-2</c:v>
                </c:pt>
                <c:pt idx="10">
                  <c:v>7.9892180802000001E-2</c:v>
                </c:pt>
                <c:pt idx="11">
                  <c:v>8.0554287818000003E-2</c:v>
                </c:pt>
                <c:pt idx="12">
                  <c:v>8.1180303912000013E-2</c:v>
                </c:pt>
                <c:pt idx="13">
                  <c:v>8.1772930446000008E-2</c:v>
                </c:pt>
                <c:pt idx="14">
                  <c:v>8.2336818231000003E-2</c:v>
                </c:pt>
                <c:pt idx="15">
                  <c:v>8.2873542936000008E-2</c:v>
                </c:pt>
                <c:pt idx="16">
                  <c:v>8.3385619050000012E-2</c:v>
                </c:pt>
                <c:pt idx="17">
                  <c:v>8.3870546818000005E-2</c:v>
                </c:pt>
                <c:pt idx="18">
                  <c:v>8.4329746743000006E-2</c:v>
                </c:pt>
                <c:pt idx="19">
                  <c:v>8.4762711716E-2</c:v>
                </c:pt>
                <c:pt idx="20">
                  <c:v>8.5174368787000007E-2</c:v>
                </c:pt>
                <c:pt idx="21">
                  <c:v>8.5552263389000002E-2</c:v>
                </c:pt>
                <c:pt idx="22">
                  <c:v>8.5900930393000008E-2</c:v>
                </c:pt>
                <c:pt idx="23">
                  <c:v>8.6218956587000004E-2</c:v>
                </c:pt>
                <c:pt idx="24">
                  <c:v>8.6505381583000002E-2</c:v>
                </c:pt>
                <c:pt idx="25">
                  <c:v>8.6756693327000006E-2</c:v>
                </c:pt>
                <c:pt idx="26">
                  <c:v>8.6971850266000003E-2</c:v>
                </c:pt>
                <c:pt idx="27">
                  <c:v>8.7148546777000013E-2</c:v>
                </c:pt>
                <c:pt idx="28">
                  <c:v>8.7284954314000004E-2</c:v>
                </c:pt>
                <c:pt idx="29">
                  <c:v>8.7377705029000011E-2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Qtr'!$G$180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Qtr'!$G$181:$G$210</c:f>
              <c:numCache>
                <c:formatCode>0.00%</c:formatCode>
                <c:ptCount val="30"/>
                <c:pt idx="0">
                  <c:v>7.4428238416000006E-2</c:v>
                </c:pt>
                <c:pt idx="1">
                  <c:v>7.7609019115000011E-2</c:v>
                </c:pt>
                <c:pt idx="2">
                  <c:v>8.0217463802000011E-2</c:v>
                </c:pt>
                <c:pt idx="3">
                  <c:v>8.2944028087999999E-2</c:v>
                </c:pt>
                <c:pt idx="4">
                  <c:v>8.493283249200001E-2</c:v>
                </c:pt>
                <c:pt idx="5">
                  <c:v>8.6530866819000005E-2</c:v>
                </c:pt>
                <c:pt idx="6">
                  <c:v>8.7739143439000009E-2</c:v>
                </c:pt>
                <c:pt idx="7">
                  <c:v>8.867252288300001E-2</c:v>
                </c:pt>
                <c:pt idx="8">
                  <c:v>8.9433921116000001E-2</c:v>
                </c:pt>
                <c:pt idx="9">
                  <c:v>9.008020791400001E-2</c:v>
                </c:pt>
                <c:pt idx="10">
                  <c:v>9.0652826882999998E-2</c:v>
                </c:pt>
                <c:pt idx="11">
                  <c:v>9.1178659458000008E-2</c:v>
                </c:pt>
                <c:pt idx="12">
                  <c:v>9.1673720944000003E-2</c:v>
                </c:pt>
                <c:pt idx="13">
                  <c:v>9.2141044308999998E-2</c:v>
                </c:pt>
                <c:pt idx="14">
                  <c:v>9.2585775149000002E-2</c:v>
                </c:pt>
                <c:pt idx="15">
                  <c:v>9.3010521282000005E-2</c:v>
                </c:pt>
                <c:pt idx="16">
                  <c:v>9.3418265265000008E-2</c:v>
                </c:pt>
                <c:pt idx="17">
                  <c:v>9.3807901043000005E-2</c:v>
                </c:pt>
                <c:pt idx="18">
                  <c:v>9.4181461773999997E-2</c:v>
                </c:pt>
                <c:pt idx="19">
                  <c:v>9.4539224487000001E-2</c:v>
                </c:pt>
                <c:pt idx="20">
                  <c:v>9.4886489813000005E-2</c:v>
                </c:pt>
                <c:pt idx="21">
                  <c:v>9.521297512900001E-2</c:v>
                </c:pt>
                <c:pt idx="22">
                  <c:v>9.5523616016000013E-2</c:v>
                </c:pt>
                <c:pt idx="23">
                  <c:v>9.5817886887000006E-2</c:v>
                </c:pt>
                <c:pt idx="24">
                  <c:v>9.6096042983000007E-2</c:v>
                </c:pt>
                <c:pt idx="25">
                  <c:v>9.6355737555000001E-2</c:v>
                </c:pt>
                <c:pt idx="26">
                  <c:v>9.6596911265000002E-2</c:v>
                </c:pt>
                <c:pt idx="27">
                  <c:v>9.6818705104000008E-2</c:v>
                </c:pt>
                <c:pt idx="28">
                  <c:v>9.7020528802000003E-2</c:v>
                </c:pt>
                <c:pt idx="29">
                  <c:v>9.7200107314E-2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4784"/>
        <c:axId val="115326976"/>
      </c:lineChart>
      <c:catAx>
        <c:axId val="11525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326976"/>
        <c:crosses val="autoZero"/>
        <c:auto val="1"/>
        <c:lblAlgn val="ctr"/>
        <c:lblOffset val="100"/>
        <c:noMultiLvlLbl val="0"/>
      </c:catAx>
      <c:valAx>
        <c:axId val="11532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25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7: Current Bond Yields -</a:t>
            </a:r>
            <a:r>
              <a:rPr lang="en-US" baseline="0"/>
              <a:t> CCC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Qtr'!$B$215</c:f>
              <c:strCache>
                <c:ptCount val="1"/>
                <c:pt idx="0">
                  <c:v>9/30/2014</c:v>
                </c:pt>
              </c:strCache>
            </c:strRef>
          </c:tx>
          <c:marker>
            <c:symbol val="none"/>
          </c:marker>
          <c:val>
            <c:numRef>
              <c:f>'Current Yields by Qtr'!$B$216:$B$245</c:f>
              <c:numCache>
                <c:formatCode>0.00%</c:formatCode>
                <c:ptCount val="30"/>
                <c:pt idx="0">
                  <c:v>7.2427099092476549E-2</c:v>
                </c:pt>
                <c:pt idx="1">
                  <c:v>7.7363722766431248E-2</c:v>
                </c:pt>
                <c:pt idx="2">
                  <c:v>8.2437848931866856E-2</c:v>
                </c:pt>
                <c:pt idx="3">
                  <c:v>8.6530512002617258E-2</c:v>
                </c:pt>
                <c:pt idx="4">
                  <c:v>8.9411629347258756E-2</c:v>
                </c:pt>
                <c:pt idx="5">
                  <c:v>9.1578433099811452E-2</c:v>
                </c:pt>
                <c:pt idx="6">
                  <c:v>9.3296420314626455E-2</c:v>
                </c:pt>
                <c:pt idx="7">
                  <c:v>9.4706586985400257E-2</c:v>
                </c:pt>
                <c:pt idx="8">
                  <c:v>9.5887815657867456E-2</c:v>
                </c:pt>
                <c:pt idx="9">
                  <c:v>9.6885278937540065E-2</c:v>
                </c:pt>
                <c:pt idx="10">
                  <c:v>9.7724916395521055E-2</c:v>
                </c:pt>
                <c:pt idx="11">
                  <c:v>9.8428411936341262E-2</c:v>
                </c:pt>
                <c:pt idx="12">
                  <c:v>9.9024970845742355E-2</c:v>
                </c:pt>
                <c:pt idx="13">
                  <c:v>9.9538032946650562E-2</c:v>
                </c:pt>
                <c:pt idx="14">
                  <c:v>9.9984262545922548E-2</c:v>
                </c:pt>
                <c:pt idx="15">
                  <c:v>0.10037672223658076</c:v>
                </c:pt>
                <c:pt idx="16">
                  <c:v>0.10072528515166465</c:v>
                </c:pt>
                <c:pt idx="17">
                  <c:v>0.10103785098674185</c:v>
                </c:pt>
                <c:pt idx="18">
                  <c:v>0.10132027512721416</c:v>
                </c:pt>
                <c:pt idx="19">
                  <c:v>0.10157777475768186</c:v>
                </c:pt>
                <c:pt idx="20">
                  <c:v>0.10181449424889535</c:v>
                </c:pt>
                <c:pt idx="21">
                  <c:v>0.10203406056385805</c:v>
                </c:pt>
                <c:pt idx="22">
                  <c:v>0.10223916777157245</c:v>
                </c:pt>
                <c:pt idx="23">
                  <c:v>0.10243252676182575</c:v>
                </c:pt>
                <c:pt idx="24">
                  <c:v>0.10261639069759407</c:v>
                </c:pt>
                <c:pt idx="25">
                  <c:v>0.10279288536994376</c:v>
                </c:pt>
                <c:pt idx="26">
                  <c:v>0.10296356287758235</c:v>
                </c:pt>
                <c:pt idx="27">
                  <c:v>0.10313021438326386</c:v>
                </c:pt>
                <c:pt idx="28">
                  <c:v>0.10329435527023206</c:v>
                </c:pt>
                <c:pt idx="29">
                  <c:v>0.10345752515101955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'Current Yields by Qtr'!$C$215</c:f>
              <c:strCache>
                <c:ptCount val="1"/>
                <c:pt idx="0">
                  <c:v>12/31/2014</c:v>
                </c:pt>
              </c:strCache>
            </c:strRef>
          </c:tx>
          <c:marker>
            <c:symbol val="none"/>
          </c:marker>
          <c:val>
            <c:numRef>
              <c:f>'Current Yields by Qtr'!$C$216:$C$245</c:f>
              <c:numCache>
                <c:formatCode>0.00%</c:formatCode>
                <c:ptCount val="30"/>
                <c:pt idx="0">
                  <c:v>9.2054998595999998E-2</c:v>
                </c:pt>
                <c:pt idx="1">
                  <c:v>9.5935765987999994E-2</c:v>
                </c:pt>
                <c:pt idx="2">
                  <c:v>0.10027361363200001</c:v>
                </c:pt>
                <c:pt idx="3">
                  <c:v>0.10351060547800001</c:v>
                </c:pt>
                <c:pt idx="4">
                  <c:v>0.10572218571</c:v>
                </c:pt>
                <c:pt idx="5">
                  <c:v>0.107437744467</c:v>
                </c:pt>
                <c:pt idx="6">
                  <c:v>0.10872585166199999</c:v>
                </c:pt>
                <c:pt idx="7">
                  <c:v>0.109710505624</c:v>
                </c:pt>
                <c:pt idx="8">
                  <c:v>0.11049244811599999</c:v>
                </c:pt>
                <c:pt idx="9">
                  <c:v>0.111131948217</c:v>
                </c:pt>
                <c:pt idx="10">
                  <c:v>0.11166687818</c:v>
                </c:pt>
                <c:pt idx="11">
                  <c:v>0.112123702245</c:v>
                </c:pt>
                <c:pt idx="12">
                  <c:v>0.11252189869900001</c:v>
                </c:pt>
                <c:pt idx="13">
                  <c:v>0.112875674644</c:v>
                </c:pt>
                <c:pt idx="14">
                  <c:v>0.113195221045</c:v>
                </c:pt>
                <c:pt idx="15">
                  <c:v>0.11348861307700001</c:v>
                </c:pt>
                <c:pt idx="16">
                  <c:v>0.11376202496400001</c:v>
                </c:pt>
                <c:pt idx="17">
                  <c:v>0.114020450006</c:v>
                </c:pt>
                <c:pt idx="18">
                  <c:v>0.114267684848</c:v>
                </c:pt>
                <c:pt idx="19">
                  <c:v>0.114507124081</c:v>
                </c:pt>
                <c:pt idx="20">
                  <c:v>0.114741570872</c:v>
                </c:pt>
                <c:pt idx="21">
                  <c:v>0.11497348941800001</c:v>
                </c:pt>
                <c:pt idx="22">
                  <c:v>0.115204780636</c:v>
                </c:pt>
                <c:pt idx="23">
                  <c:v>0.115437414546</c:v>
                </c:pt>
                <c:pt idx="24">
                  <c:v>0.11567307442999999</c:v>
                </c:pt>
                <c:pt idx="25">
                  <c:v>0.11591337866400001</c:v>
                </c:pt>
                <c:pt idx="26">
                  <c:v>0.116159593825</c:v>
                </c:pt>
                <c:pt idx="27">
                  <c:v>0.116413170038</c:v>
                </c:pt>
                <c:pt idx="28">
                  <c:v>0.11667542989599999</c:v>
                </c:pt>
                <c:pt idx="29">
                  <c:v>0.116947721262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'Current Yields by Qtr'!$D$215</c:f>
              <c:strCache>
                <c:ptCount val="1"/>
                <c:pt idx="0">
                  <c:v>3/31/2015</c:v>
                </c:pt>
              </c:strCache>
            </c:strRef>
          </c:tx>
          <c:marker>
            <c:symbol val="none"/>
          </c:marker>
          <c:val>
            <c:numRef>
              <c:f>'Current Yields by Qtr'!$D$216:$D$245</c:f>
              <c:numCache>
                <c:formatCode>0.00%</c:formatCode>
                <c:ptCount val="30"/>
                <c:pt idx="0">
                  <c:v>0.121798229334</c:v>
                </c:pt>
                <c:pt idx="1">
                  <c:v>0.124515818311</c:v>
                </c:pt>
                <c:pt idx="2">
                  <c:v>0.127848678065</c:v>
                </c:pt>
                <c:pt idx="3">
                  <c:v>0.13074193956999999</c:v>
                </c:pt>
                <c:pt idx="4">
                  <c:v>0.13290086400500001</c:v>
                </c:pt>
                <c:pt idx="5">
                  <c:v>0.13457349714899999</c:v>
                </c:pt>
                <c:pt idx="6">
                  <c:v>0.135896430874</c:v>
                </c:pt>
                <c:pt idx="7">
                  <c:v>0.136976198385</c:v>
                </c:pt>
                <c:pt idx="8">
                  <c:v>0.13788396721099999</c:v>
                </c:pt>
                <c:pt idx="9">
                  <c:v>0.13866123886600001</c:v>
                </c:pt>
                <c:pt idx="10">
                  <c:v>0.13933396984900001</c:v>
                </c:pt>
                <c:pt idx="11">
                  <c:v>0.13992067062499999</c:v>
                </c:pt>
                <c:pt idx="12">
                  <c:v>0.14043917850000001</c:v>
                </c:pt>
                <c:pt idx="13">
                  <c:v>0.14090256744099999</c:v>
                </c:pt>
                <c:pt idx="14">
                  <c:v>0.14132065251699999</c:v>
                </c:pt>
                <c:pt idx="15">
                  <c:v>0.141700537106</c:v>
                </c:pt>
                <c:pt idx="16">
                  <c:v>0.142047641866</c:v>
                </c:pt>
                <c:pt idx="17">
                  <c:v>0.14236573956000001</c:v>
                </c:pt>
                <c:pt idx="18">
                  <c:v>0.14265799873400001</c:v>
                </c:pt>
                <c:pt idx="19">
                  <c:v>0.142926744242</c:v>
                </c:pt>
                <c:pt idx="20">
                  <c:v>0.14317383512100001</c:v>
                </c:pt>
                <c:pt idx="21">
                  <c:v>0.14340037340200001</c:v>
                </c:pt>
                <c:pt idx="22">
                  <c:v>0.143607453602</c:v>
                </c:pt>
                <c:pt idx="23">
                  <c:v>0.143795772987</c:v>
                </c:pt>
                <c:pt idx="24">
                  <c:v>0.14396590388300001</c:v>
                </c:pt>
                <c:pt idx="25">
                  <c:v>0.14411792614899999</c:v>
                </c:pt>
                <c:pt idx="26">
                  <c:v>0.14425207475500001</c:v>
                </c:pt>
                <c:pt idx="27">
                  <c:v>0.14436835539600001</c:v>
                </c:pt>
                <c:pt idx="28">
                  <c:v>0.14446673568500001</c:v>
                </c:pt>
                <c:pt idx="29">
                  <c:v>0.144546834816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'Current Yields by Qtr'!$E$215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Qtr'!$E$216:$E$245</c:f>
              <c:numCache>
                <c:formatCode>0.00%</c:formatCode>
                <c:ptCount val="30"/>
                <c:pt idx="0">
                  <c:v>9.6061716384999996E-2</c:v>
                </c:pt>
                <c:pt idx="1">
                  <c:v>9.9262902272999998E-2</c:v>
                </c:pt>
                <c:pt idx="2">
                  <c:v>0.102967714951</c:v>
                </c:pt>
                <c:pt idx="3">
                  <c:v>0.10651376297200001</c:v>
                </c:pt>
                <c:pt idx="4">
                  <c:v>0.109477952745</c:v>
                </c:pt>
                <c:pt idx="5">
                  <c:v>0.11177202139799999</c:v>
                </c:pt>
                <c:pt idx="6">
                  <c:v>0.11344773341100001</c:v>
                </c:pt>
                <c:pt idx="7">
                  <c:v>0.114698992648</c:v>
                </c:pt>
                <c:pt idx="8">
                  <c:v>0.11568987030200001</c:v>
                </c:pt>
                <c:pt idx="9">
                  <c:v>0.116519425533</c:v>
                </c:pt>
                <c:pt idx="10">
                  <c:v>0.11725261720500001</c:v>
                </c:pt>
                <c:pt idx="11">
                  <c:v>0.117931139836</c:v>
                </c:pt>
                <c:pt idx="12">
                  <c:v>0.118569085667</c:v>
                </c:pt>
                <c:pt idx="13">
                  <c:v>0.119170358125</c:v>
                </c:pt>
                <c:pt idx="14">
                  <c:v>0.11973787479799999</c:v>
                </c:pt>
                <c:pt idx="15">
                  <c:v>0.120273191672</c:v>
                </c:pt>
                <c:pt idx="16">
                  <c:v>0.120777181227</c:v>
                </c:pt>
                <c:pt idx="17">
                  <c:v>0.121249542278</c:v>
                </c:pt>
                <c:pt idx="18">
                  <c:v>0.121690010591</c:v>
                </c:pt>
                <c:pt idx="19">
                  <c:v>0.122097705899</c:v>
                </c:pt>
                <c:pt idx="20">
                  <c:v>0.122471519646</c:v>
                </c:pt>
                <c:pt idx="21">
                  <c:v>0.12280954695100001</c:v>
                </c:pt>
                <c:pt idx="22">
                  <c:v>0.12311012268</c:v>
                </c:pt>
                <c:pt idx="23">
                  <c:v>0.12337115561299999</c:v>
                </c:pt>
                <c:pt idx="24">
                  <c:v>0.123590464278</c:v>
                </c:pt>
                <c:pt idx="25">
                  <c:v>0.123765225019</c:v>
                </c:pt>
                <c:pt idx="26">
                  <c:v>0.12389289345</c:v>
                </c:pt>
                <c:pt idx="27">
                  <c:v>0.123970613348</c:v>
                </c:pt>
                <c:pt idx="28">
                  <c:v>0.123995507846</c:v>
                </c:pt>
                <c:pt idx="29">
                  <c:v>0.12396423220200001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Yields by Qtr'!$F$215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Qtr'!$F$216:$F$245</c:f>
              <c:numCache>
                <c:formatCode>0.00%</c:formatCode>
                <c:ptCount val="30"/>
                <c:pt idx="0">
                  <c:v>0.11546924282499998</c:v>
                </c:pt>
                <c:pt idx="1">
                  <c:v>0.11827384470699999</c:v>
                </c:pt>
                <c:pt idx="2">
                  <c:v>0.12116569719899999</c:v>
                </c:pt>
                <c:pt idx="3">
                  <c:v>0.12369992159099999</c:v>
                </c:pt>
                <c:pt idx="4">
                  <c:v>0.125904692549</c:v>
                </c:pt>
                <c:pt idx="5">
                  <c:v>0.12797314215199998</c:v>
                </c:pt>
                <c:pt idx="6">
                  <c:v>0.12957137665599999</c:v>
                </c:pt>
                <c:pt idx="7">
                  <c:v>0.13078703937299999</c:v>
                </c:pt>
                <c:pt idx="8">
                  <c:v>0.13176506456599998</c:v>
                </c:pt>
                <c:pt idx="9">
                  <c:v>0.132586350646</c:v>
                </c:pt>
                <c:pt idx="10">
                  <c:v>0.13330918080199999</c:v>
                </c:pt>
                <c:pt idx="11">
                  <c:v>0.133971287818</c:v>
                </c:pt>
                <c:pt idx="12">
                  <c:v>0.13459730391199998</c:v>
                </c:pt>
                <c:pt idx="13">
                  <c:v>0.13518993044599997</c:v>
                </c:pt>
                <c:pt idx="14">
                  <c:v>0.135753818231</c:v>
                </c:pt>
                <c:pt idx="15">
                  <c:v>0.13629054293599999</c:v>
                </c:pt>
                <c:pt idx="16">
                  <c:v>0.13680261904999999</c:v>
                </c:pt>
                <c:pt idx="17">
                  <c:v>0.13728754681799998</c:v>
                </c:pt>
                <c:pt idx="18">
                  <c:v>0.13774674674299997</c:v>
                </c:pt>
                <c:pt idx="19">
                  <c:v>0.13817971171599999</c:v>
                </c:pt>
                <c:pt idx="20">
                  <c:v>0.13859136878699999</c:v>
                </c:pt>
                <c:pt idx="21">
                  <c:v>0.13896926338899998</c:v>
                </c:pt>
                <c:pt idx="22">
                  <c:v>0.139317930393</c:v>
                </c:pt>
                <c:pt idx="23">
                  <c:v>0.13963595658699998</c:v>
                </c:pt>
                <c:pt idx="24">
                  <c:v>0.13992238158299999</c:v>
                </c:pt>
                <c:pt idx="25">
                  <c:v>0.14017369332699997</c:v>
                </c:pt>
                <c:pt idx="26">
                  <c:v>0.14038885026599998</c:v>
                </c:pt>
                <c:pt idx="27">
                  <c:v>0.14056554677699998</c:v>
                </c:pt>
                <c:pt idx="28">
                  <c:v>0.14070195431399998</c:v>
                </c:pt>
                <c:pt idx="29">
                  <c:v>0.14079470502899999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'Current Yields by Qtr'!$G$215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Qtr'!$G$216:$G$245</c:f>
              <c:numCache>
                <c:formatCode>0.00%</c:formatCode>
                <c:ptCount val="30"/>
                <c:pt idx="0">
                  <c:v>0.146286238416</c:v>
                </c:pt>
                <c:pt idx="1">
                  <c:v>0.14946701911500002</c:v>
                </c:pt>
                <c:pt idx="2">
                  <c:v>0.15207546380200002</c:v>
                </c:pt>
                <c:pt idx="3">
                  <c:v>0.154802028088</c:v>
                </c:pt>
                <c:pt idx="4">
                  <c:v>0.15679083249200002</c:v>
                </c:pt>
                <c:pt idx="5">
                  <c:v>0.158388866819</c:v>
                </c:pt>
                <c:pt idx="6">
                  <c:v>0.159597143439</c:v>
                </c:pt>
                <c:pt idx="7">
                  <c:v>0.16053052288300002</c:v>
                </c:pt>
                <c:pt idx="8">
                  <c:v>0.16129192111599999</c:v>
                </c:pt>
                <c:pt idx="9">
                  <c:v>0.16193820791400002</c:v>
                </c:pt>
                <c:pt idx="10">
                  <c:v>0.162510826883</c:v>
                </c:pt>
                <c:pt idx="11">
                  <c:v>0.163036659458</c:v>
                </c:pt>
                <c:pt idx="12">
                  <c:v>0.16353172094400001</c:v>
                </c:pt>
                <c:pt idx="13">
                  <c:v>0.163999044309</c:v>
                </c:pt>
                <c:pt idx="14">
                  <c:v>0.16444377514899999</c:v>
                </c:pt>
                <c:pt idx="15">
                  <c:v>0.16486852128200002</c:v>
                </c:pt>
                <c:pt idx="16">
                  <c:v>0.165276265265</c:v>
                </c:pt>
                <c:pt idx="17">
                  <c:v>0.165665901043</c:v>
                </c:pt>
                <c:pt idx="18">
                  <c:v>0.166039461774</c:v>
                </c:pt>
                <c:pt idx="19">
                  <c:v>0.16639722448700001</c:v>
                </c:pt>
                <c:pt idx="20">
                  <c:v>0.166744489813</c:v>
                </c:pt>
                <c:pt idx="21">
                  <c:v>0.16707097512900002</c:v>
                </c:pt>
                <c:pt idx="22">
                  <c:v>0.16738161601600002</c:v>
                </c:pt>
                <c:pt idx="23">
                  <c:v>0.167675886887</c:v>
                </c:pt>
                <c:pt idx="24">
                  <c:v>0.16795404298300001</c:v>
                </c:pt>
                <c:pt idx="25">
                  <c:v>0.16821373755500002</c:v>
                </c:pt>
                <c:pt idx="26">
                  <c:v>0.16845491126500001</c:v>
                </c:pt>
                <c:pt idx="27">
                  <c:v>0.16867670510400001</c:v>
                </c:pt>
                <c:pt idx="28">
                  <c:v>0.16887852880199999</c:v>
                </c:pt>
                <c:pt idx="29">
                  <c:v>0.16905810731400001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6192"/>
        <c:axId val="115329280"/>
      </c:lineChart>
      <c:catAx>
        <c:axId val="11501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329280"/>
        <c:crosses val="autoZero"/>
        <c:auto val="1"/>
        <c:lblAlgn val="ctr"/>
        <c:lblOffset val="100"/>
        <c:noMultiLvlLbl val="0"/>
      </c:catAx>
      <c:valAx>
        <c:axId val="115329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7</xdr:row>
      <xdr:rowOff>9525</xdr:rowOff>
    </xdr:from>
    <xdr:to>
      <xdr:col>28</xdr:col>
      <xdr:colOff>157163</xdr:colOff>
      <xdr:row>35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171450</xdr:rowOff>
    </xdr:from>
    <xdr:to>
      <xdr:col>24</xdr:col>
      <xdr:colOff>390525</xdr:colOff>
      <xdr:row>69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128585</xdr:rowOff>
    </xdr:from>
    <xdr:to>
      <xdr:col>25</xdr:col>
      <xdr:colOff>66675</xdr:colOff>
      <xdr:row>68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14286</xdr:rowOff>
    </xdr:from>
    <xdr:to>
      <xdr:col>25</xdr:col>
      <xdr:colOff>19049</xdr:colOff>
      <xdr:row>139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142</xdr:row>
      <xdr:rowOff>14286</xdr:rowOff>
    </xdr:from>
    <xdr:to>
      <xdr:col>24</xdr:col>
      <xdr:colOff>609599</xdr:colOff>
      <xdr:row>204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133349</xdr:colOff>
      <xdr:row>207</xdr:row>
      <xdr:rowOff>4761</xdr:rowOff>
    </xdr:from>
    <xdr:to>
      <xdr:col>25</xdr:col>
      <xdr:colOff>28574</xdr:colOff>
      <xdr:row>277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171449</xdr:colOff>
      <xdr:row>280</xdr:row>
      <xdr:rowOff>71436</xdr:rowOff>
    </xdr:from>
    <xdr:to>
      <xdr:col>24</xdr:col>
      <xdr:colOff>600074</xdr:colOff>
      <xdr:row>345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348</xdr:row>
      <xdr:rowOff>119061</xdr:rowOff>
    </xdr:from>
    <xdr:to>
      <xdr:col>24</xdr:col>
      <xdr:colOff>600075</xdr:colOff>
      <xdr:row>415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219075</xdr:colOff>
      <xdr:row>418</xdr:row>
      <xdr:rowOff>47624</xdr:rowOff>
    </xdr:from>
    <xdr:to>
      <xdr:col>25</xdr:col>
      <xdr:colOff>0</xdr:colOff>
      <xdr:row>475</xdr:row>
      <xdr:rowOff>9526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477</xdr:row>
      <xdr:rowOff>119062</xdr:rowOff>
    </xdr:from>
    <xdr:to>
      <xdr:col>25</xdr:col>
      <xdr:colOff>161925</xdr:colOff>
      <xdr:row>536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300990</xdr:colOff>
      <xdr:row>596</xdr:row>
      <xdr:rowOff>172401</xdr:rowOff>
    </xdr:from>
    <xdr:to>
      <xdr:col>25</xdr:col>
      <xdr:colOff>167640</xdr:colOff>
      <xdr:row>656</xdr:row>
      <xdr:rowOff>80010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293370</xdr:colOff>
      <xdr:row>537</xdr:row>
      <xdr:rowOff>180022</xdr:rowOff>
    </xdr:from>
    <xdr:to>
      <xdr:col>25</xdr:col>
      <xdr:colOff>140970</xdr:colOff>
      <xdr:row>595</xdr:row>
      <xdr:rowOff>30480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304800</xdr:colOff>
      <xdr:row>658</xdr:row>
      <xdr:rowOff>15240</xdr:rowOff>
    </xdr:from>
    <xdr:to>
      <xdr:col>25</xdr:col>
      <xdr:colOff>171450</xdr:colOff>
      <xdr:row>717</xdr:row>
      <xdr:rowOff>105729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320040</xdr:colOff>
      <xdr:row>719</xdr:row>
      <xdr:rowOff>60960</xdr:rowOff>
    </xdr:from>
    <xdr:to>
      <xdr:col>25</xdr:col>
      <xdr:colOff>167640</xdr:colOff>
      <xdr:row>776</xdr:row>
      <xdr:rowOff>94298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42860</xdr:rowOff>
    </xdr:from>
    <xdr:to>
      <xdr:col>25</xdr:col>
      <xdr:colOff>0</xdr:colOff>
      <xdr:row>61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52386</xdr:rowOff>
    </xdr:from>
    <xdr:to>
      <xdr:col>25</xdr:col>
      <xdr:colOff>0</xdr:colOff>
      <xdr:row>124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127</xdr:row>
      <xdr:rowOff>133348</xdr:rowOff>
    </xdr:from>
    <xdr:to>
      <xdr:col>25</xdr:col>
      <xdr:colOff>0</xdr:colOff>
      <xdr:row>190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234315</xdr:colOff>
      <xdr:row>193</xdr:row>
      <xdr:rowOff>21907</xdr:rowOff>
    </xdr:from>
    <xdr:to>
      <xdr:col>25</xdr:col>
      <xdr:colOff>5715</xdr:colOff>
      <xdr:row>255</xdr:row>
      <xdr:rowOff>55245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258</xdr:row>
      <xdr:rowOff>80961</xdr:rowOff>
    </xdr:from>
    <xdr:to>
      <xdr:col>25</xdr:col>
      <xdr:colOff>0</xdr:colOff>
      <xdr:row>318</xdr:row>
      <xdr:rowOff>85724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320</xdr:row>
      <xdr:rowOff>157161</xdr:rowOff>
    </xdr:from>
    <xdr:to>
      <xdr:col>25</xdr:col>
      <xdr:colOff>19050</xdr:colOff>
      <xdr:row>382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385</xdr:row>
      <xdr:rowOff>4761</xdr:rowOff>
    </xdr:from>
    <xdr:to>
      <xdr:col>25</xdr:col>
      <xdr:colOff>19050</xdr:colOff>
      <xdr:row>448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451</xdr:row>
      <xdr:rowOff>42862</xdr:rowOff>
    </xdr:from>
    <xdr:to>
      <xdr:col>25</xdr:col>
      <xdr:colOff>28575</xdr:colOff>
      <xdr:row>511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184785</xdr:colOff>
      <xdr:row>575</xdr:row>
      <xdr:rowOff>10476</xdr:rowOff>
    </xdr:from>
    <xdr:to>
      <xdr:col>24</xdr:col>
      <xdr:colOff>603885</xdr:colOff>
      <xdr:row>636</xdr:row>
      <xdr:rowOff>5715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169545</xdr:colOff>
      <xdr:row>512</xdr:row>
      <xdr:rowOff>160971</xdr:rowOff>
    </xdr:from>
    <xdr:to>
      <xdr:col>25</xdr:col>
      <xdr:colOff>7620</xdr:colOff>
      <xdr:row>573</xdr:row>
      <xdr:rowOff>165734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175260</xdr:colOff>
      <xdr:row>637</xdr:row>
      <xdr:rowOff>22860</xdr:rowOff>
    </xdr:from>
    <xdr:to>
      <xdr:col>24</xdr:col>
      <xdr:colOff>594360</xdr:colOff>
      <xdr:row>698</xdr:row>
      <xdr:rowOff>18099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190500</xdr:colOff>
      <xdr:row>699</xdr:row>
      <xdr:rowOff>121920</xdr:rowOff>
    </xdr:from>
    <xdr:to>
      <xdr:col>25</xdr:col>
      <xdr:colOff>0</xdr:colOff>
      <xdr:row>760</xdr:row>
      <xdr:rowOff>117159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tinson\AppData\Local\Microsoft\Windows\Temporary%20Internet%20Files\Content.Outlook\02QUDK1G\Treasury%20Yield%2020134q%20and%2020143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bruning\AppData\Local\Microsoft\Windows\Temporary%20Internet%20Files\Content.Outlook\LU8KTOXM\Copy%20of%20SpreadTemplate_JUN2015%20vs%20SEP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F2" t="str">
            <v>3 Mon</v>
          </cell>
          <cell r="G2" t="str">
            <v>6 Mon</v>
          </cell>
          <cell r="H2">
            <v>1</v>
          </cell>
          <cell r="I2">
            <v>2</v>
          </cell>
          <cell r="J2">
            <v>3</v>
          </cell>
          <cell r="K2">
            <v>4</v>
          </cell>
          <cell r="L2">
            <v>5</v>
          </cell>
          <cell r="M2">
            <v>6</v>
          </cell>
          <cell r="N2">
            <v>7</v>
          </cell>
          <cell r="O2">
            <v>8</v>
          </cell>
          <cell r="P2">
            <v>9</v>
          </cell>
          <cell r="Q2">
            <v>10</v>
          </cell>
          <cell r="R2">
            <v>11</v>
          </cell>
          <cell r="S2">
            <v>12</v>
          </cell>
          <cell r="T2">
            <v>13</v>
          </cell>
          <cell r="U2">
            <v>14</v>
          </cell>
          <cell r="V2">
            <v>15</v>
          </cell>
          <cell r="W2">
            <v>16</v>
          </cell>
          <cell r="X2">
            <v>17</v>
          </cell>
          <cell r="Y2">
            <v>18</v>
          </cell>
          <cell r="Z2">
            <v>19</v>
          </cell>
          <cell r="AA2">
            <v>20</v>
          </cell>
          <cell r="AB2">
            <v>21</v>
          </cell>
          <cell r="AC2">
            <v>22</v>
          </cell>
          <cell r="AD2">
            <v>23</v>
          </cell>
          <cell r="AE2">
            <v>24</v>
          </cell>
          <cell r="AF2">
            <v>25</v>
          </cell>
          <cell r="AG2">
            <v>26</v>
          </cell>
          <cell r="AH2">
            <v>27</v>
          </cell>
          <cell r="AI2">
            <v>28</v>
          </cell>
          <cell r="AJ2">
            <v>29</v>
          </cell>
          <cell r="AK2">
            <v>30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Spreads"/>
      <sheetName val="Long-Term Spreads"/>
      <sheetName val="Swap Spreads"/>
      <sheetName val="Treas Yld"/>
      <sheetName val="Treasury Yields by Qtr"/>
      <sheetName val="Current Spreads by Qtr"/>
      <sheetName val="Long Term Spreads by Qtr"/>
      <sheetName val="Current Yields by Qtr"/>
      <sheetName val="Long Term Yields by Qtr"/>
      <sheetName val="Graphs Treasury Yields"/>
      <sheetName val="Graphs Current Yields"/>
      <sheetName val="Graphs Long Term Yields"/>
    </sheetNames>
    <sheetDataSet>
      <sheetData sheetId="0"/>
      <sheetData sheetId="1">
        <row r="5">
          <cell r="B5">
            <v>44.900000000000006</v>
          </cell>
          <cell r="D5">
            <v>58.260000000000005</v>
          </cell>
          <cell r="G5">
            <v>89.990000000000009</v>
          </cell>
          <cell r="J5">
            <v>165.77</v>
          </cell>
        </row>
        <row r="6">
          <cell r="B6">
            <v>51.84</v>
          </cell>
          <cell r="D6">
            <v>68.84</v>
          </cell>
          <cell r="G6">
            <v>99.9</v>
          </cell>
          <cell r="J6">
            <v>172.68</v>
          </cell>
        </row>
        <row r="7">
          <cell r="B7">
            <v>58.78</v>
          </cell>
          <cell r="D7">
            <v>79.42</v>
          </cell>
          <cell r="G7">
            <v>109.81</v>
          </cell>
          <cell r="J7">
            <v>179.59</v>
          </cell>
        </row>
        <row r="8">
          <cell r="B8">
            <v>65.72</v>
          </cell>
          <cell r="D8">
            <v>90</v>
          </cell>
          <cell r="G8">
            <v>119.72</v>
          </cell>
          <cell r="J8">
            <v>186.5</v>
          </cell>
        </row>
        <row r="9">
          <cell r="B9">
            <v>71.935000000000002</v>
          </cell>
          <cell r="D9">
            <v>97.05</v>
          </cell>
          <cell r="G9">
            <v>128.17500000000001</v>
          </cell>
          <cell r="J9">
            <v>195.83499999999998</v>
          </cell>
        </row>
        <row r="10">
          <cell r="B10">
            <v>78.150000000000006</v>
          </cell>
          <cell r="D10">
            <v>104.1</v>
          </cell>
          <cell r="G10">
            <v>136.63</v>
          </cell>
          <cell r="J10">
            <v>205.17</v>
          </cell>
        </row>
        <row r="11">
          <cell r="B11">
            <v>79.820000000000007</v>
          </cell>
          <cell r="D11">
            <v>107.70333333333333</v>
          </cell>
          <cell r="G11">
            <v>137.95666666666668</v>
          </cell>
          <cell r="J11">
            <v>206</v>
          </cell>
        </row>
        <row r="12">
          <cell r="B12">
            <v>81.489999999999995</v>
          </cell>
          <cell r="D12">
            <v>111.30666666666666</v>
          </cell>
          <cell r="G12">
            <v>139.28333333333333</v>
          </cell>
          <cell r="J12">
            <v>206.82999999999998</v>
          </cell>
        </row>
        <row r="13">
          <cell r="B13">
            <v>83.16</v>
          </cell>
          <cell r="D13">
            <v>114.91</v>
          </cell>
          <cell r="G13">
            <v>140.61000000000001</v>
          </cell>
          <cell r="J13">
            <v>207.66</v>
          </cell>
        </row>
        <row r="14">
          <cell r="B14">
            <v>84.624705882352941</v>
          </cell>
          <cell r="D14">
            <v>116.21533333333333</v>
          </cell>
          <cell r="G14">
            <v>141.64133333333334</v>
          </cell>
          <cell r="J14">
            <v>208.48999999999998</v>
          </cell>
        </row>
        <row r="15">
          <cell r="B15">
            <v>86.089411764705886</v>
          </cell>
          <cell r="D15">
            <v>117.52066666666667</v>
          </cell>
          <cell r="G15">
            <v>142.67266666666669</v>
          </cell>
          <cell r="J15">
            <v>209.32</v>
          </cell>
        </row>
        <row r="16">
          <cell r="B16">
            <v>87.554117647058817</v>
          </cell>
          <cell r="D16">
            <v>118.82599999999999</v>
          </cell>
          <cell r="G16">
            <v>143.70400000000001</v>
          </cell>
          <cell r="J16">
            <v>210.15</v>
          </cell>
        </row>
        <row r="17">
          <cell r="B17">
            <v>89.018823529411762</v>
          </cell>
          <cell r="D17">
            <v>120.13133333333333</v>
          </cell>
          <cell r="G17">
            <v>144.73533333333336</v>
          </cell>
          <cell r="J17">
            <v>210.98</v>
          </cell>
        </row>
        <row r="18">
          <cell r="B18">
            <v>90.483529411764707</v>
          </cell>
          <cell r="D18">
            <v>121.43666666666667</v>
          </cell>
          <cell r="G18">
            <v>145.76666666666668</v>
          </cell>
          <cell r="J18">
            <v>211.81</v>
          </cell>
        </row>
        <row r="19">
          <cell r="B19">
            <v>91.948235294117652</v>
          </cell>
          <cell r="D19">
            <v>122.742</v>
          </cell>
          <cell r="G19">
            <v>146.798</v>
          </cell>
          <cell r="J19">
            <v>212.64</v>
          </cell>
        </row>
        <row r="20">
          <cell r="B20">
            <v>93.412941176470582</v>
          </cell>
          <cell r="D20">
            <v>124.04733333333334</v>
          </cell>
          <cell r="G20">
            <v>147.82933333333335</v>
          </cell>
          <cell r="J20">
            <v>213.47</v>
          </cell>
        </row>
        <row r="21">
          <cell r="B21">
            <v>94.877647058823527</v>
          </cell>
          <cell r="D21">
            <v>125.35266666666666</v>
          </cell>
          <cell r="G21">
            <v>148.86066666666667</v>
          </cell>
          <cell r="J21">
            <v>214.3</v>
          </cell>
        </row>
        <row r="22">
          <cell r="B22">
            <v>96.342352941176472</v>
          </cell>
          <cell r="D22">
            <v>126.658</v>
          </cell>
          <cell r="G22">
            <v>149.89200000000002</v>
          </cell>
          <cell r="J22">
            <v>215.13</v>
          </cell>
        </row>
        <row r="23">
          <cell r="B23">
            <v>97.807058823529417</v>
          </cell>
          <cell r="D23">
            <v>127.96333333333334</v>
          </cell>
          <cell r="G23">
            <v>150.92333333333335</v>
          </cell>
          <cell r="J23">
            <v>215.96</v>
          </cell>
        </row>
        <row r="24">
          <cell r="B24">
            <v>99.271764705882362</v>
          </cell>
          <cell r="D24">
            <v>129.26866666666666</v>
          </cell>
          <cell r="G24">
            <v>151.95466666666667</v>
          </cell>
          <cell r="J24">
            <v>216.79000000000002</v>
          </cell>
        </row>
        <row r="25">
          <cell r="B25">
            <v>100.73647058823529</v>
          </cell>
          <cell r="D25">
            <v>130.57400000000001</v>
          </cell>
          <cell r="G25">
            <v>152.98600000000002</v>
          </cell>
          <cell r="J25">
            <v>217.62</v>
          </cell>
        </row>
        <row r="26">
          <cell r="B26">
            <v>102.20117647058824</v>
          </cell>
          <cell r="D26">
            <v>131.87933333333334</v>
          </cell>
          <cell r="G26">
            <v>154.01733333333334</v>
          </cell>
          <cell r="J26">
            <v>218.45000000000002</v>
          </cell>
        </row>
        <row r="27">
          <cell r="B27">
            <v>103.66588235294118</v>
          </cell>
          <cell r="D27">
            <v>133.18466666666669</v>
          </cell>
          <cell r="G27">
            <v>155.04866666666669</v>
          </cell>
          <cell r="J27">
            <v>219.28</v>
          </cell>
        </row>
        <row r="28">
          <cell r="B28">
            <v>105.13058823529411</v>
          </cell>
          <cell r="D28">
            <v>134.49</v>
          </cell>
          <cell r="G28">
            <v>156.08000000000001</v>
          </cell>
          <cell r="J28">
            <v>220.11</v>
          </cell>
        </row>
        <row r="29">
          <cell r="B29">
            <v>106.59529411764706</v>
          </cell>
          <cell r="D29">
            <v>135.79533333333333</v>
          </cell>
          <cell r="G29">
            <v>157.11133333333333</v>
          </cell>
          <cell r="J29">
            <v>220.94000000000003</v>
          </cell>
        </row>
        <row r="30">
          <cell r="B30">
            <v>108.06</v>
          </cell>
          <cell r="D30">
            <v>137.10066666666668</v>
          </cell>
          <cell r="G30">
            <v>158.14266666666668</v>
          </cell>
          <cell r="J30">
            <v>221.77</v>
          </cell>
        </row>
        <row r="31">
          <cell r="B31">
            <v>109.52470588235295</v>
          </cell>
          <cell r="D31">
            <v>138.40600000000001</v>
          </cell>
          <cell r="G31">
            <v>159.17400000000001</v>
          </cell>
          <cell r="J31">
            <v>222.60000000000002</v>
          </cell>
        </row>
        <row r="32">
          <cell r="B32">
            <v>110.98941176470589</v>
          </cell>
          <cell r="D32">
            <v>139.71133333333336</v>
          </cell>
          <cell r="G32">
            <v>160.20533333333336</v>
          </cell>
          <cell r="J32">
            <v>223.43</v>
          </cell>
        </row>
        <row r="33">
          <cell r="B33">
            <v>112.45411764705882</v>
          </cell>
          <cell r="D33">
            <v>141.01666666666668</v>
          </cell>
          <cell r="G33">
            <v>161.23666666666668</v>
          </cell>
          <cell r="J33">
            <v>224.26000000000002</v>
          </cell>
        </row>
        <row r="34">
          <cell r="B34">
            <v>113.91882352941177</v>
          </cell>
          <cell r="D34">
            <v>142.322</v>
          </cell>
          <cell r="G34">
            <v>162.268</v>
          </cell>
          <cell r="J34">
            <v>225.09000000000003</v>
          </cell>
        </row>
        <row r="42">
          <cell r="C42">
            <v>386.25</v>
          </cell>
          <cell r="F42">
            <v>571.23</v>
          </cell>
          <cell r="I42">
            <v>1178.08</v>
          </cell>
          <cell r="K42">
            <v>1582.6466666666665</v>
          </cell>
        </row>
        <row r="43">
          <cell r="C43">
            <v>386.25</v>
          </cell>
          <cell r="F43">
            <v>571.23</v>
          </cell>
          <cell r="I43">
            <v>1178.08</v>
          </cell>
          <cell r="K43">
            <v>1582.6466666666665</v>
          </cell>
        </row>
        <row r="44">
          <cell r="C44">
            <v>386.25</v>
          </cell>
          <cell r="F44">
            <v>571.23</v>
          </cell>
          <cell r="I44">
            <v>1178.08</v>
          </cell>
          <cell r="K44">
            <v>1582.6466666666665</v>
          </cell>
        </row>
        <row r="45">
          <cell r="C45">
            <v>386.25</v>
          </cell>
          <cell r="F45">
            <v>571.23</v>
          </cell>
          <cell r="I45">
            <v>1178.08</v>
          </cell>
          <cell r="K45">
            <v>1582.6466666666665</v>
          </cell>
        </row>
        <row r="46">
          <cell r="C46">
            <v>386.25</v>
          </cell>
          <cell r="F46">
            <v>571.23</v>
          </cell>
          <cell r="I46">
            <v>1178.08</v>
          </cell>
          <cell r="K46">
            <v>1582.6466666666665</v>
          </cell>
        </row>
        <row r="47">
          <cell r="C47">
            <v>386.25</v>
          </cell>
          <cell r="F47">
            <v>571.23</v>
          </cell>
          <cell r="I47">
            <v>1178.08</v>
          </cell>
          <cell r="K47">
            <v>1582.6466666666665</v>
          </cell>
        </row>
        <row r="48">
          <cell r="C48">
            <v>386.25</v>
          </cell>
          <cell r="F48">
            <v>571.23</v>
          </cell>
          <cell r="I48">
            <v>1178.08</v>
          </cell>
          <cell r="K48">
            <v>1582.6466666666665</v>
          </cell>
        </row>
        <row r="49">
          <cell r="C49">
            <v>386.25</v>
          </cell>
          <cell r="F49">
            <v>571.23</v>
          </cell>
          <cell r="I49">
            <v>1178.08</v>
          </cell>
          <cell r="K49">
            <v>1582.6466666666665</v>
          </cell>
        </row>
        <row r="50">
          <cell r="C50">
            <v>386.25</v>
          </cell>
          <cell r="F50">
            <v>571.23</v>
          </cell>
          <cell r="I50">
            <v>1178.08</v>
          </cell>
          <cell r="K50">
            <v>1582.6466666666665</v>
          </cell>
        </row>
        <row r="51">
          <cell r="C51">
            <v>386.25</v>
          </cell>
          <cell r="F51">
            <v>571.23</v>
          </cell>
          <cell r="I51">
            <v>1178.08</v>
          </cell>
          <cell r="K51">
            <v>1582.6466666666665</v>
          </cell>
        </row>
        <row r="52">
          <cell r="C52">
            <v>386.25</v>
          </cell>
          <cell r="F52">
            <v>571.23</v>
          </cell>
          <cell r="I52">
            <v>1178.08</v>
          </cell>
          <cell r="K52">
            <v>1582.6466666666665</v>
          </cell>
        </row>
        <row r="53">
          <cell r="C53">
            <v>386.25</v>
          </cell>
          <cell r="F53">
            <v>571.23</v>
          </cell>
          <cell r="I53">
            <v>1178.08</v>
          </cell>
          <cell r="K53">
            <v>1582.6466666666665</v>
          </cell>
        </row>
        <row r="54">
          <cell r="C54">
            <v>386.25</v>
          </cell>
          <cell r="F54">
            <v>571.23</v>
          </cell>
          <cell r="I54">
            <v>1178.08</v>
          </cell>
          <cell r="K54">
            <v>1582.6466666666665</v>
          </cell>
        </row>
        <row r="55">
          <cell r="C55">
            <v>386.25</v>
          </cell>
          <cell r="F55">
            <v>571.23</v>
          </cell>
          <cell r="I55">
            <v>1178.08</v>
          </cell>
          <cell r="K55">
            <v>1582.6466666666665</v>
          </cell>
        </row>
        <row r="56">
          <cell r="C56">
            <v>386.25</v>
          </cell>
          <cell r="F56">
            <v>571.23</v>
          </cell>
          <cell r="I56">
            <v>1178.08</v>
          </cell>
          <cell r="K56">
            <v>1582.6466666666665</v>
          </cell>
        </row>
        <row r="57">
          <cell r="C57">
            <v>386.25</v>
          </cell>
          <cell r="F57">
            <v>571.23</v>
          </cell>
          <cell r="I57">
            <v>1178.08</v>
          </cell>
          <cell r="K57">
            <v>1582.6466666666665</v>
          </cell>
        </row>
        <row r="58">
          <cell r="C58">
            <v>386.25</v>
          </cell>
          <cell r="F58">
            <v>571.23</v>
          </cell>
          <cell r="I58">
            <v>1178.08</v>
          </cell>
          <cell r="K58">
            <v>1582.6466666666665</v>
          </cell>
        </row>
        <row r="59">
          <cell r="C59">
            <v>386.25</v>
          </cell>
          <cell r="F59">
            <v>571.23</v>
          </cell>
          <cell r="I59">
            <v>1178.08</v>
          </cell>
          <cell r="K59">
            <v>1582.6466666666665</v>
          </cell>
        </row>
        <row r="60">
          <cell r="C60">
            <v>386.25</v>
          </cell>
          <cell r="F60">
            <v>571.23</v>
          </cell>
          <cell r="I60">
            <v>1178.08</v>
          </cell>
          <cell r="K60">
            <v>1582.6466666666665</v>
          </cell>
        </row>
        <row r="61">
          <cell r="C61">
            <v>386.25</v>
          </cell>
          <cell r="F61">
            <v>571.23</v>
          </cell>
          <cell r="I61">
            <v>1178.08</v>
          </cell>
          <cell r="K61">
            <v>1582.6466666666665</v>
          </cell>
        </row>
        <row r="62">
          <cell r="C62">
            <v>386.25</v>
          </cell>
          <cell r="F62">
            <v>571.23</v>
          </cell>
          <cell r="I62">
            <v>1178.08</v>
          </cell>
          <cell r="K62">
            <v>1582.6466666666665</v>
          </cell>
        </row>
        <row r="63">
          <cell r="C63">
            <v>386.25</v>
          </cell>
          <cell r="F63">
            <v>571.23</v>
          </cell>
          <cell r="I63">
            <v>1178.08</v>
          </cell>
          <cell r="K63">
            <v>1582.6466666666665</v>
          </cell>
        </row>
        <row r="64">
          <cell r="C64">
            <v>386.25</v>
          </cell>
          <cell r="F64">
            <v>571.23</v>
          </cell>
          <cell r="I64">
            <v>1178.08</v>
          </cell>
          <cell r="K64">
            <v>1582.6466666666665</v>
          </cell>
        </row>
        <row r="65">
          <cell r="C65">
            <v>386.25</v>
          </cell>
          <cell r="F65">
            <v>571.23</v>
          </cell>
          <cell r="I65">
            <v>1178.08</v>
          </cell>
          <cell r="K65">
            <v>1582.6466666666665</v>
          </cell>
        </row>
        <row r="66">
          <cell r="C66">
            <v>386.25</v>
          </cell>
          <cell r="F66">
            <v>571.23</v>
          </cell>
          <cell r="I66">
            <v>1178.08</v>
          </cell>
          <cell r="K66">
            <v>1582.6466666666665</v>
          </cell>
        </row>
        <row r="67">
          <cell r="C67">
            <v>386.25</v>
          </cell>
          <cell r="F67">
            <v>571.23</v>
          </cell>
          <cell r="I67">
            <v>1178.08</v>
          </cell>
          <cell r="K67">
            <v>1582.6466666666665</v>
          </cell>
        </row>
        <row r="68">
          <cell r="C68">
            <v>386.25</v>
          </cell>
          <cell r="F68">
            <v>571.23</v>
          </cell>
          <cell r="I68">
            <v>1178.08</v>
          </cell>
          <cell r="K68">
            <v>1582.6466666666665</v>
          </cell>
        </row>
        <row r="69">
          <cell r="C69">
            <v>386.25</v>
          </cell>
          <cell r="F69">
            <v>571.23</v>
          </cell>
          <cell r="I69">
            <v>1178.08</v>
          </cell>
          <cell r="K69">
            <v>1582.6466666666665</v>
          </cell>
        </row>
        <row r="70">
          <cell r="C70">
            <v>386.25</v>
          </cell>
          <cell r="F70">
            <v>571.23</v>
          </cell>
          <cell r="I70">
            <v>1178.08</v>
          </cell>
          <cell r="K70">
            <v>1582.6466666666665</v>
          </cell>
        </row>
        <row r="71">
          <cell r="C71">
            <v>386.25</v>
          </cell>
          <cell r="F71">
            <v>571.23</v>
          </cell>
          <cell r="I71">
            <v>1178.08</v>
          </cell>
          <cell r="K71">
            <v>1582.6466666666665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H14" sqref="H14"/>
    </sheetView>
  </sheetViews>
  <sheetFormatPr defaultRowHeight="15" x14ac:dyDescent="0.25"/>
  <cols>
    <col min="1" max="1" width="23.85546875" customWidth="1"/>
    <col min="2" max="2" width="27.28515625" customWidth="1"/>
  </cols>
  <sheetData>
    <row r="1" spans="1:2" x14ac:dyDescent="0.3">
      <c r="A1" s="109" t="s">
        <v>85</v>
      </c>
      <c r="B1" s="109" t="s">
        <v>98</v>
      </c>
    </row>
    <row r="2" spans="1:2" x14ac:dyDescent="0.3">
      <c r="A2" t="s">
        <v>86</v>
      </c>
      <c r="B2" s="108" t="s">
        <v>87</v>
      </c>
    </row>
    <row r="3" spans="1:2" x14ac:dyDescent="0.3">
      <c r="A3" t="s">
        <v>88</v>
      </c>
      <c r="B3" s="108" t="s">
        <v>89</v>
      </c>
    </row>
    <row r="4" spans="1:2" x14ac:dyDescent="0.3">
      <c r="A4" t="s">
        <v>90</v>
      </c>
      <c r="B4" s="108" t="s">
        <v>91</v>
      </c>
    </row>
    <row r="5" spans="1:2" x14ac:dyDescent="0.3">
      <c r="A5" t="s">
        <v>92</v>
      </c>
      <c r="B5" s="108" t="s">
        <v>93</v>
      </c>
    </row>
    <row r="6" spans="1:2" x14ac:dyDescent="0.3">
      <c r="A6" t="s">
        <v>94</v>
      </c>
      <c r="B6" s="108" t="s">
        <v>95</v>
      </c>
    </row>
    <row r="7" spans="1:2" x14ac:dyDescent="0.3">
      <c r="A7" t="s">
        <v>96</v>
      </c>
      <c r="B7" s="108" t="s">
        <v>97</v>
      </c>
    </row>
    <row r="8" spans="1:2" x14ac:dyDescent="0.3">
      <c r="A8" t="s">
        <v>99</v>
      </c>
      <c r="B8" s="108" t="s">
        <v>100</v>
      </c>
    </row>
    <row r="9" spans="1:2" x14ac:dyDescent="0.3">
      <c r="A9" t="s">
        <v>101</v>
      </c>
      <c r="B9" s="108" t="s">
        <v>102</v>
      </c>
    </row>
    <row r="10" spans="1:2" x14ac:dyDescent="0.3">
      <c r="A10" t="s">
        <v>103</v>
      </c>
      <c r="B10" s="108" t="s">
        <v>104</v>
      </c>
    </row>
    <row r="11" spans="1:2" x14ac:dyDescent="0.3">
      <c r="A11" t="s">
        <v>105</v>
      </c>
      <c r="B11" s="108" t="s">
        <v>106</v>
      </c>
    </row>
    <row r="12" spans="1:2" x14ac:dyDescent="0.3">
      <c r="A12" t="s">
        <v>107</v>
      </c>
      <c r="B12" s="108" t="s">
        <v>108</v>
      </c>
    </row>
    <row r="13" spans="1:2" x14ac:dyDescent="0.3">
      <c r="A13" t="s">
        <v>109</v>
      </c>
      <c r="B13" s="108" t="s">
        <v>110</v>
      </c>
    </row>
  </sheetData>
  <hyperlinks>
    <hyperlink ref="B2" location="'Current Spreads'!A1" display="'Current Spreads'!A1"/>
    <hyperlink ref="B3" location="'Long-Term Spreads'!A1" display="'Long-Term Spreads'!A1"/>
    <hyperlink ref="B4" location="'Swap Spreads'!A1" display="'Swap Spreads'!A1"/>
    <hyperlink ref="B5" location="'Treasury Yields'!A1" display="'Treasury Yields'!A1"/>
    <hyperlink ref="B6" location="'Treasury Yields by Qtr'!A1" display="'Treasury Yields by Qtr'!A1"/>
    <hyperlink ref="B7" location="'Current Spreads by Qtr'!A1" display="'Current Spreads by Qtr'!A1"/>
    <hyperlink ref="B8" location="'Long Term Spreads by Qtr'!A1" display="'Long Term Spreads by Qtr'!A1"/>
    <hyperlink ref="B9" location="'Current Yields by Qtr'!A1" display="'Current Yields by Qtr'!A1"/>
    <hyperlink ref="B10" location="'Long Term Yields by Qtr'!A1" display="'Long Term Yields by Qtr'!A1"/>
    <hyperlink ref="B11" location="'Graphs Treasury Yields'!A1" display="'Graphs Treasury Yields'!A1"/>
    <hyperlink ref="B12" location="'Graphs Current Yields'!A1" display="'Graphs Current Yields'!A1"/>
    <hyperlink ref="B13" location="'Graphs Long Term Yields'!A1" display="'Graphs Long Term Yields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5"/>
  <sheetViews>
    <sheetView topLeftCell="A10" workbookViewId="0">
      <selection activeCell="G35" sqref="G35"/>
    </sheetView>
  </sheetViews>
  <sheetFormatPr defaultRowHeight="15" x14ac:dyDescent="0.25"/>
  <cols>
    <col min="1" max="1" width="10.28515625" customWidth="1"/>
    <col min="2" max="2" width="12.5703125" customWidth="1"/>
    <col min="3" max="3" width="11.5703125" customWidth="1"/>
    <col min="4" max="4" width="12.42578125" customWidth="1"/>
    <col min="5" max="5" width="13.28515625" customWidth="1"/>
    <col min="6" max="6" width="9.5703125" bestFit="1" customWidth="1"/>
    <col min="7" max="7" width="10.5703125" bestFit="1" customWidth="1"/>
  </cols>
  <sheetData>
    <row r="1" spans="1:31" ht="14.45" x14ac:dyDescent="0.3">
      <c r="A1" s="7" t="s">
        <v>50</v>
      </c>
      <c r="B1" s="7"/>
      <c r="C1" s="7"/>
      <c r="D1" s="7"/>
      <c r="E1" s="7"/>
    </row>
    <row r="2" spans="1:31" s="7" customFormat="1" ht="14.45" x14ac:dyDescent="0.3"/>
    <row r="3" spans="1:31" ht="14.45" x14ac:dyDescent="0.3">
      <c r="A3" s="7" t="s">
        <v>53</v>
      </c>
      <c r="B3" s="7"/>
      <c r="C3" s="7"/>
      <c r="D3" s="7"/>
      <c r="E3" s="7"/>
    </row>
    <row r="4" spans="1:31" ht="14.45" x14ac:dyDescent="0.3">
      <c r="A4" s="91" t="s">
        <v>52</v>
      </c>
      <c r="B4" s="9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14.45" x14ac:dyDescent="0.3">
      <c r="A5" s="34" t="s">
        <v>51</v>
      </c>
      <c r="B5" s="94">
        <v>41912</v>
      </c>
      <c r="C5" s="94">
        <v>42004</v>
      </c>
      <c r="D5" s="94">
        <v>42094</v>
      </c>
      <c r="E5" s="94">
        <v>42185</v>
      </c>
      <c r="F5" s="94">
        <v>42277</v>
      </c>
      <c r="G5" s="94">
        <v>42369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14.45" x14ac:dyDescent="0.3">
      <c r="A6" s="93">
        <v>1</v>
      </c>
      <c r="B6" s="36">
        <f>'Treasury Yields by Qtr'!B6+'Current Spreads by Qtr'!B6/10000</f>
        <v>2.4064015245159019E-3</v>
      </c>
      <c r="C6" s="36">
        <f>'Treasury Yields by Qtr'!C6+'Current Spreads by Qtr'!C6/10000</f>
        <v>4.6119985960000002E-3</v>
      </c>
      <c r="D6" s="36">
        <f>'Treasury Yields by Qtr'!D6+'Current Spreads by Qtr'!D6/10000</f>
        <v>7.4897293340000001E-3</v>
      </c>
      <c r="E6" s="36">
        <f>'Treasury Yields by Qtr'!E6+'Current Spreads by Qtr'!E6/10000</f>
        <v>5.1007163850000006E-3</v>
      </c>
      <c r="F6" s="36">
        <f>'Treasury Yields by Qtr'!F6+'Current Spreads by Qtr'!F6/10000</f>
        <v>6.4187428249999996E-3</v>
      </c>
      <c r="G6" s="36">
        <f>'Treasury Yields by Qtr'!G6+'Current Spreads by Qtr'!G6/10000</f>
        <v>9.4767384160000002E-3</v>
      </c>
    </row>
    <row r="7" spans="1:31" ht="14.45" x14ac:dyDescent="0.3">
      <c r="A7" s="93">
        <f>A6+1</f>
        <v>2</v>
      </c>
      <c r="B7" s="36">
        <f>'Treasury Yields by Qtr'!B7+'Current Spreads by Qtr'!B7/10000</f>
        <v>7.9156601840115089E-3</v>
      </c>
      <c r="C7" s="36">
        <f>'Treasury Yields by Qtr'!C7+'Current Spreads by Qtr'!C7/10000</f>
        <v>9.2367659880000005E-3</v>
      </c>
      <c r="D7" s="36">
        <f>'Treasury Yields by Qtr'!D7+'Current Spreads by Qtr'!D7/10000</f>
        <v>1.0914818311E-2</v>
      </c>
      <c r="E7" s="36">
        <f>'Treasury Yields by Qtr'!E7+'Current Spreads by Qtr'!E7/10000</f>
        <v>8.8599022730000004E-3</v>
      </c>
      <c r="F7" s="36">
        <f>'Treasury Yields by Qtr'!F7+'Current Spreads by Qtr'!F7/10000</f>
        <v>1.0009844706999999E-2</v>
      </c>
      <c r="G7" s="36">
        <f>'Treasury Yields by Qtr'!G7+'Current Spreads by Qtr'!G7/10000</f>
        <v>1.3359019114999999E-2</v>
      </c>
    </row>
    <row r="8" spans="1:31" ht="14.45" x14ac:dyDescent="0.3">
      <c r="A8" s="93">
        <f t="shared" ref="A8:A35" si="0">A7+1</f>
        <v>3</v>
      </c>
      <c r="B8" s="36">
        <f>'Treasury Yields by Qtr'!B8+'Current Spreads by Qtr'!B8/10000</f>
        <v>1.3562421334988011E-2</v>
      </c>
      <c r="C8" s="36">
        <f>'Treasury Yields by Qtr'!C8+'Current Spreads by Qtr'!C8/10000</f>
        <v>1.4318613632E-2</v>
      </c>
      <c r="D8" s="36">
        <f>'Treasury Yields by Qtr'!D8+'Current Spreads by Qtr'!D8/10000</f>
        <v>1.4955178064999998E-2</v>
      </c>
      <c r="E8" s="36">
        <f>'Treasury Yields by Qtr'!E8+'Current Spreads by Qtr'!E8/10000</f>
        <v>1.3122714950999998E-2</v>
      </c>
      <c r="F8" s="36">
        <f>'Treasury Yields by Qtr'!F8+'Current Spreads by Qtr'!F8/10000</f>
        <v>1.3688197199E-2</v>
      </c>
      <c r="G8" s="36">
        <f>'Treasury Yields by Qtr'!G8+'Current Spreads by Qtr'!G8/10000</f>
        <v>1.6668963802E-2</v>
      </c>
    </row>
    <row r="9" spans="1:31" ht="14.45" x14ac:dyDescent="0.3">
      <c r="A9" s="93">
        <f t="shared" si="0"/>
        <v>4</v>
      </c>
      <c r="B9" s="36">
        <f>'Treasury Yields by Qtr'!B9+'Current Spreads by Qtr'!B9/10000</f>
        <v>1.8227719391279318E-2</v>
      </c>
      <c r="C9" s="36">
        <f>'Treasury Yields by Qtr'!C9+'Current Spreads by Qtr'!C9/10000</f>
        <v>1.8299605478000001E-2</v>
      </c>
      <c r="D9" s="36">
        <f>'Treasury Yields by Qtr'!D9+'Current Spreads by Qtr'!D9/10000</f>
        <v>1.8555939569999999E-2</v>
      </c>
      <c r="E9" s="36">
        <f>'Treasury Yields by Qtr'!E9+'Current Spreads by Qtr'!E9/10000</f>
        <v>1.7226762972000001E-2</v>
      </c>
      <c r="F9" s="36">
        <f>'Treasury Yields by Qtr'!F9+'Current Spreads by Qtr'!F9/10000</f>
        <v>1.7008921591000002E-2</v>
      </c>
      <c r="G9" s="36">
        <f>'Treasury Yields by Qtr'!G9+'Current Spreads by Qtr'!G9/10000</f>
        <v>2.0097028088000003E-2</v>
      </c>
    </row>
    <row r="10" spans="1:31" ht="14.45" x14ac:dyDescent="0.3">
      <c r="A10" s="93">
        <f t="shared" si="0"/>
        <v>5</v>
      </c>
      <c r="B10" s="36">
        <f>'Treasury Yields by Qtr'!B10+'Current Spreads by Qtr'!B10/10000</f>
        <v>2.1697022672065185E-2</v>
      </c>
      <c r="C10" s="36">
        <f>'Treasury Yields by Qtr'!C10+'Current Spreads by Qtr'!C10/10000</f>
        <v>2.1016585710000001E-2</v>
      </c>
      <c r="D10" s="36">
        <f>'Treasury Yields by Qtr'!D10+'Current Spreads by Qtr'!D10/10000</f>
        <v>2.1327364005000002E-2</v>
      </c>
      <c r="E10" s="36">
        <f>'Treasury Yields by Qtr'!E10+'Current Spreads by Qtr'!E10/10000</f>
        <v>2.0876952744999996E-2</v>
      </c>
      <c r="F10" s="36">
        <f>'Treasury Yields by Qtr'!F10+'Current Spreads by Qtr'!F10/10000</f>
        <v>1.9935192548999999E-2</v>
      </c>
      <c r="G10" s="36">
        <f>'Treasury Yields by Qtr'!G10+'Current Spreads by Qtr'!G10/10000</f>
        <v>2.2973332491999999E-2</v>
      </c>
    </row>
    <row r="11" spans="1:31" ht="14.45" x14ac:dyDescent="0.3">
      <c r="A11" s="93">
        <f t="shared" si="0"/>
        <v>6</v>
      </c>
      <c r="B11" s="36">
        <f>'Treasury Yields by Qtr'!B11+'Current Spreads by Qtr'!B11/10000</f>
        <v>2.4452012360762245E-2</v>
      </c>
      <c r="C11" s="36">
        <f>'Treasury Yields by Qtr'!C11+'Current Spreads by Qtr'!C11/10000</f>
        <v>2.3237544467E-2</v>
      </c>
      <c r="D11" s="36">
        <f>'Treasury Yields by Qtr'!D11+'Current Spreads by Qtr'!D11/10000</f>
        <v>2.3612497149000003E-2</v>
      </c>
      <c r="E11" s="36">
        <f>'Treasury Yields by Qtr'!E11+'Current Spreads by Qtr'!E11/10000</f>
        <v>2.3857021398E-2</v>
      </c>
      <c r="F11" s="36">
        <f>'Treasury Yields by Qtr'!F11+'Current Spreads by Qtr'!F11/10000</f>
        <v>2.2725142152E-2</v>
      </c>
      <c r="G11" s="36">
        <f>'Treasury Yields by Qtr'!G11+'Current Spreads by Qtr'!G11/10000</f>
        <v>2.5458866819E-2</v>
      </c>
    </row>
    <row r="12" spans="1:31" ht="14.45" x14ac:dyDescent="0.3">
      <c r="A12" s="93">
        <f t="shared" si="0"/>
        <v>7</v>
      </c>
      <c r="B12" s="36">
        <f>'Treasury Yields by Qtr'!B12+'Current Spreads by Qtr'!B12/10000</f>
        <v>2.6758185511721606E-2</v>
      </c>
      <c r="C12" s="36">
        <f>'Treasury Yields by Qtr'!C12+'Current Spreads by Qtr'!C12/10000</f>
        <v>2.5031051661999999E-2</v>
      </c>
      <c r="D12" s="36">
        <f>'Treasury Yields by Qtr'!D12+'Current Spreads by Qtr'!D12/10000</f>
        <v>2.5102764207333334E-2</v>
      </c>
      <c r="E12" s="36">
        <f>'Treasury Yields by Qtr'!E12+'Current Spreads by Qtr'!E12/10000</f>
        <v>2.6183400077666671E-2</v>
      </c>
      <c r="F12" s="36">
        <f>'Treasury Yields by Qtr'!F12+'Current Spreads by Qtr'!F12/10000</f>
        <v>2.5046709989333334E-2</v>
      </c>
      <c r="G12" s="36">
        <f>'Treasury Yields by Qtr'!G12+'Current Spreads by Qtr'!G12/10000</f>
        <v>2.7196143439000002E-2</v>
      </c>
    </row>
    <row r="13" spans="1:31" ht="14.45" x14ac:dyDescent="0.3">
      <c r="A13" s="93">
        <f t="shared" si="0"/>
        <v>8</v>
      </c>
      <c r="B13" s="36">
        <f>'Treasury Yields by Qtr'!B13+'Current Spreads by Qtr'!B13/10000</f>
        <v>2.875653811863977E-2</v>
      </c>
      <c r="C13" s="36">
        <f>'Treasury Yields by Qtr'!C13+'Current Spreads by Qtr'!C13/10000</f>
        <v>2.6521105624000001E-2</v>
      </c>
      <c r="D13" s="36">
        <f>'Treasury Yields by Qtr'!D13+'Current Spreads by Qtr'!D13/10000</f>
        <v>2.6349865051666668E-2</v>
      </c>
      <c r="E13" s="36">
        <f>'Treasury Yields by Qtr'!E13+'Current Spreads by Qtr'!E13/10000</f>
        <v>2.8085325981333332E-2</v>
      </c>
      <c r="F13" s="36">
        <f>'Treasury Yields by Qtr'!F13+'Current Spreads by Qtr'!F13/10000</f>
        <v>2.6985706039666667E-2</v>
      </c>
      <c r="G13" s="36">
        <f>'Treasury Yields by Qtr'!G13+'Current Spreads by Qtr'!G13/10000</f>
        <v>2.8658522883000002E-2</v>
      </c>
    </row>
    <row r="14" spans="1:31" ht="14.45" x14ac:dyDescent="0.3">
      <c r="A14" s="93">
        <f t="shared" si="0"/>
        <v>9</v>
      </c>
      <c r="B14" s="36">
        <f>'Treasury Yields by Qtr'!B14+'Current Spreads by Qtr'!B14/10000</f>
        <v>3.0525952727251334E-2</v>
      </c>
      <c r="C14" s="36">
        <f>'Treasury Yields by Qtr'!C14+'Current Spreads by Qtr'!C14/10000</f>
        <v>2.7808448115999997E-2</v>
      </c>
      <c r="D14" s="36">
        <f>'Treasury Yields by Qtr'!D14+'Current Spreads by Qtr'!D14/10000</f>
        <v>2.7424967211E-2</v>
      </c>
      <c r="E14" s="36">
        <f>'Treasury Yields by Qtr'!E14+'Current Spreads by Qtr'!E14/10000</f>
        <v>2.9726870302E-2</v>
      </c>
      <c r="F14" s="36">
        <f>'Treasury Yields by Qtr'!F14+'Current Spreads by Qtr'!F14/10000</f>
        <v>2.8687064565999999E-2</v>
      </c>
      <c r="G14" s="36">
        <f>'Treasury Yields by Qtr'!G14+'Current Spreads by Qtr'!G14/10000</f>
        <v>2.9948921115999998E-2</v>
      </c>
    </row>
    <row r="15" spans="1:31" ht="14.45" x14ac:dyDescent="0.3">
      <c r="A15" s="93">
        <f t="shared" si="0"/>
        <v>10</v>
      </c>
      <c r="B15" s="36">
        <f>'Treasury Yields by Qtr'!B15+'Current Spreads by Qtr'!B15/10000</f>
        <v>3.1701567346515386E-2</v>
      </c>
      <c r="C15" s="36">
        <f>'Treasury Yields by Qtr'!C15+'Current Spreads by Qtr'!C15/10000</f>
        <v>2.8684632427526315E-2</v>
      </c>
      <c r="D15" s="36">
        <f>'Treasury Yields by Qtr'!D15+'Current Spreads by Qtr'!D15/10000</f>
        <v>2.8345238865999999E-2</v>
      </c>
      <c r="E15" s="36">
        <f>'Treasury Yields by Qtr'!E15+'Current Spreads by Qtr'!E15/10000</f>
        <v>3.0849793954052629E-2</v>
      </c>
      <c r="F15" s="36">
        <f>'Treasury Yields by Qtr'!F15+'Current Spreads by Qtr'!F15/10000</f>
        <v>2.977257286822222E-2</v>
      </c>
      <c r="G15" s="36">
        <f>'Treasury Yields by Qtr'!G15+'Current Spreads by Qtr'!G15/10000</f>
        <v>3.0924930136222221E-2</v>
      </c>
    </row>
    <row r="16" spans="1:31" ht="14.45" x14ac:dyDescent="0.3">
      <c r="A16" s="93">
        <f t="shared" si="0"/>
        <v>11</v>
      </c>
      <c r="B16" s="36">
        <f>'Treasury Yields by Qtr'!B16+'Current Spreads by Qtr'!B16/10000</f>
        <v>3.271935614408783E-2</v>
      </c>
      <c r="C16" s="36">
        <f>'Treasury Yields by Qtr'!C16+'Current Spreads by Qtr'!C16/10000</f>
        <v>2.9456246601052633E-2</v>
      </c>
      <c r="D16" s="36">
        <f>'Treasury Yields by Qtr'!D16+'Current Spreads by Qtr'!D16/10000</f>
        <v>2.9160969848999997E-2</v>
      </c>
      <c r="E16" s="36">
        <f>'Treasury Yields by Qtr'!E16+'Current Spreads by Qtr'!E16/10000</f>
        <v>3.1876354047105267E-2</v>
      </c>
      <c r="F16" s="36">
        <f>'Treasury Yields by Qtr'!F16+'Current Spreads by Qtr'!F16/10000</f>
        <v>3.0759625246444447E-2</v>
      </c>
      <c r="G16" s="36">
        <f>'Treasury Yields by Qtr'!G16+'Current Spreads by Qtr'!G16/10000</f>
        <v>3.1827271327444451E-2</v>
      </c>
    </row>
    <row r="17" spans="1:7" ht="14.45" x14ac:dyDescent="0.3">
      <c r="A17" s="93">
        <f t="shared" si="0"/>
        <v>12</v>
      </c>
      <c r="B17" s="36">
        <f>'Treasury Yields by Qtr'!B17+'Current Spreads by Qtr'!B17/10000</f>
        <v>3.360100302449949E-2</v>
      </c>
      <c r="C17" s="36">
        <f>'Treasury Yields by Qtr'!C17+'Current Spreads by Qtr'!C17/10000</f>
        <v>3.0149754876578949E-2</v>
      </c>
      <c r="D17" s="36">
        <f>'Treasury Yields by Qtr'!D17+'Current Spreads by Qtr'!D17/10000</f>
        <v>2.9890670624999997E-2</v>
      </c>
      <c r="E17" s="36">
        <f>'Treasury Yields by Qtr'!E17+'Current Spreads by Qtr'!E17/10000</f>
        <v>3.2848245099157895E-2</v>
      </c>
      <c r="F17" s="36">
        <f>'Treasury Yields by Qtr'!F17+'Current Spreads by Qtr'!F17/10000</f>
        <v>3.1685954484666663E-2</v>
      </c>
      <c r="G17" s="36">
        <f>'Treasury Yields by Qtr'!G17+'Current Spreads by Qtr'!G17/10000</f>
        <v>3.2682826124666664E-2</v>
      </c>
    </row>
    <row r="18" spans="1:7" ht="14.45" x14ac:dyDescent="0.3">
      <c r="A18" s="93">
        <f t="shared" si="0"/>
        <v>13</v>
      </c>
      <c r="B18" s="36">
        <f>'Treasury Yields by Qtr'!B18+'Current Spreads by Qtr'!B18/10000</f>
        <v>3.4375713273492037E-2</v>
      </c>
      <c r="C18" s="36">
        <f>'Treasury Yields by Qtr'!C18+'Current Spreads by Qtr'!C18/10000</f>
        <v>3.0784635541105262E-2</v>
      </c>
      <c r="D18" s="36">
        <f>'Treasury Yields by Qtr'!D18+'Current Spreads by Qtr'!D18/10000</f>
        <v>3.0552178499999999E-2</v>
      </c>
      <c r="E18" s="36">
        <f>'Treasury Yields by Qtr'!E18+'Current Spreads by Qtr'!E18/10000</f>
        <v>3.3779559351210527E-2</v>
      </c>
      <c r="F18" s="36">
        <f>'Treasury Yields by Qtr'!F18+'Current Spreads by Qtr'!F18/10000</f>
        <v>3.2576192800888887E-2</v>
      </c>
      <c r="G18" s="36">
        <f>'Treasury Yields by Qtr'!G18+'Current Spreads by Qtr'!G18/10000</f>
        <v>3.350760983288889E-2</v>
      </c>
    </row>
    <row r="19" spans="1:7" ht="14.45" x14ac:dyDescent="0.3">
      <c r="A19" s="93">
        <f t="shared" si="0"/>
        <v>14</v>
      </c>
      <c r="B19" s="36">
        <f>'Treasury Yields by Qtr'!B19+'Current Spreads by Qtr'!B19/10000</f>
        <v>3.506692671399169E-2</v>
      </c>
      <c r="C19" s="36">
        <f>'Treasury Yields by Qtr'!C19+'Current Spreads by Qtr'!C19/10000</f>
        <v>3.1375095696631577E-2</v>
      </c>
      <c r="D19" s="36">
        <f>'Treasury Yields by Qtr'!D19+'Current Spreads by Qtr'!D19/10000</f>
        <v>3.1158567440999999E-2</v>
      </c>
      <c r="E19" s="36">
        <f>'Treasury Yields by Qtr'!E19+'Current Spreads by Qtr'!E19/10000</f>
        <v>3.4674200230263158E-2</v>
      </c>
      <c r="F19" s="36">
        <f>'Treasury Yields by Qtr'!F19+'Current Spreads by Qtr'!F19/10000</f>
        <v>3.3433041557111111E-2</v>
      </c>
      <c r="G19" s="36">
        <f>'Treasury Yields by Qtr'!G19+'Current Spreads by Qtr'!G19/10000</f>
        <v>3.4304655420111109E-2</v>
      </c>
    </row>
    <row r="20" spans="1:7" ht="14.45" x14ac:dyDescent="0.3">
      <c r="A20" s="93">
        <f t="shared" si="0"/>
        <v>15</v>
      </c>
      <c r="B20" s="36">
        <f>'Treasury Yields by Qtr'!B20+'Current Spreads by Qtr'!B20/10000</f>
        <v>3.5691307652855137E-2</v>
      </c>
      <c r="C20" s="36">
        <f>'Treasury Yields by Qtr'!C20+'Current Spreads by Qtr'!C20/10000</f>
        <v>3.1931326308157898E-2</v>
      </c>
      <c r="D20" s="36">
        <f>'Treasury Yields by Qtr'!D20+'Current Spreads by Qtr'!D20/10000</f>
        <v>3.1719652516999999E-2</v>
      </c>
      <c r="E20" s="36">
        <f>'Treasury Yields by Qtr'!E20+'Current Spreads by Qtr'!E20/10000</f>
        <v>3.553508532431579E-2</v>
      </c>
      <c r="F20" s="36">
        <f>'Treasury Yields by Qtr'!F20+'Current Spreads by Qtr'!F20/10000</f>
        <v>3.4261151564333334E-2</v>
      </c>
      <c r="G20" s="36">
        <f>'Treasury Yields by Qtr'!G20+'Current Spreads by Qtr'!G20/10000</f>
        <v>3.5079108482333331E-2</v>
      </c>
    </row>
    <row r="21" spans="1:7" ht="14.45" x14ac:dyDescent="0.3">
      <c r="A21" s="93">
        <f t="shared" si="0"/>
        <v>16</v>
      </c>
      <c r="B21" s="36">
        <f>'Treasury Yields by Qtr'!B21+'Current Spreads by Qtr'!B21/10000</f>
        <v>3.6261918683104785E-2</v>
      </c>
      <c r="C21" s="36">
        <f>'Treasury Yields by Qtr'!C21+'Current Spreads by Qtr'!C21/10000</f>
        <v>3.2461402550684207E-2</v>
      </c>
      <c r="D21" s="36">
        <f>'Treasury Yields by Qtr'!D21+'Current Spreads by Qtr'!D21/10000</f>
        <v>3.2242537106000002E-2</v>
      </c>
      <c r="E21" s="36">
        <f>'Treasury Yields by Qtr'!E21+'Current Spreads by Qtr'!E21/10000</f>
        <v>3.6363770619368421E-2</v>
      </c>
      <c r="F21" s="36">
        <f>'Treasury Yields by Qtr'!F21+'Current Spreads by Qtr'!F21/10000</f>
        <v>3.506209849155556E-2</v>
      </c>
      <c r="G21" s="36">
        <f>'Treasury Yields by Qtr'!G21+'Current Spreads by Qtr'!G21/10000</f>
        <v>3.5833576837555559E-2</v>
      </c>
    </row>
    <row r="22" spans="1:7" ht="14.45" x14ac:dyDescent="0.3">
      <c r="A22" s="93">
        <f t="shared" si="0"/>
        <v>17</v>
      </c>
      <c r="B22" s="36">
        <f>'Treasury Yields by Qtr'!B22+'Current Spreads by Qtr'!B22/10000</f>
        <v>3.678863293778014E-2</v>
      </c>
      <c r="C22" s="36">
        <f>'Treasury Yields by Qtr'!C22+'Current Spreads by Qtr'!C22/10000</f>
        <v>3.2971498648210529E-2</v>
      </c>
      <c r="D22" s="36">
        <f>'Treasury Yields by Qtr'!D22+'Current Spreads by Qtr'!D22/10000</f>
        <v>3.2732641866000001E-2</v>
      </c>
      <c r="E22" s="36">
        <f>'Treasury Yields by Qtr'!E22+'Current Spreads by Qtr'!E22/10000</f>
        <v>3.7161128595421047E-2</v>
      </c>
      <c r="F22" s="36">
        <f>'Treasury Yields by Qtr'!F22+'Current Spreads by Qtr'!F22/10000</f>
        <v>3.5838396827777778E-2</v>
      </c>
      <c r="G22" s="36">
        <f>'Treasury Yields by Qtr'!G22+'Current Spreads by Qtr'!G22/10000</f>
        <v>3.6571043042777779E-2</v>
      </c>
    </row>
    <row r="23" spans="1:7" ht="14.45" x14ac:dyDescent="0.3">
      <c r="A23" s="93">
        <f t="shared" si="0"/>
        <v>18</v>
      </c>
      <c r="B23" s="36">
        <f>'Treasury Yields by Qtr'!B23+'Current Spreads by Qtr'!B23/10000</f>
        <v>3.7279350112448789E-2</v>
      </c>
      <c r="C23" s="36">
        <f>'Treasury Yields by Qtr'!C23+'Current Spreads by Qtr'!C23/10000</f>
        <v>3.3466607900736842E-2</v>
      </c>
      <c r="D23" s="36">
        <f>'Treasury Yields by Qtr'!D23+'Current Spreads by Qtr'!D23/10000</f>
        <v>3.3193739559999998E-2</v>
      </c>
      <c r="E23" s="36">
        <f>'Treasury Yields by Qtr'!E23+'Current Spreads by Qtr'!E23/10000</f>
        <v>3.792685806747368E-2</v>
      </c>
      <c r="F23" s="36">
        <f>'Treasury Yields by Qtr'!F23+'Current Spreads by Qtr'!F23/10000</f>
        <v>3.6587546818E-2</v>
      </c>
      <c r="G23" s="36">
        <f>'Treasury Yields by Qtr'!G23+'Current Spreads by Qtr'!G23/10000</f>
        <v>3.7290401043E-2</v>
      </c>
    </row>
    <row r="24" spans="1:7" ht="14.45" x14ac:dyDescent="0.3">
      <c r="A24" s="93">
        <f t="shared" si="0"/>
        <v>19</v>
      </c>
      <c r="B24" s="36">
        <f>'Treasury Yields by Qtr'!B24+'Current Spreads by Qtr'!B24/10000</f>
        <v>3.773992559251254E-2</v>
      </c>
      <c r="C24" s="36">
        <f>'Treasury Yields by Qtr'!C24+'Current Spreads by Qtr'!C24/10000</f>
        <v>3.3950526953263158E-2</v>
      </c>
      <c r="D24" s="36">
        <f>'Treasury Yields by Qtr'!D24+'Current Spreads by Qtr'!D24/10000</f>
        <v>3.3628998734000007E-2</v>
      </c>
      <c r="E24" s="36">
        <f>'Treasury Yields by Qtr'!E24+'Current Spreads by Qtr'!E24/10000</f>
        <v>3.8660694801526313E-2</v>
      </c>
      <c r="F24" s="36">
        <f>'Treasury Yields by Qtr'!F24+'Current Spreads by Qtr'!F24/10000</f>
        <v>3.7310968965222222E-2</v>
      </c>
      <c r="G24" s="36">
        <f>'Treasury Yields by Qtr'!G24+'Current Spreads by Qtr'!G24/10000</f>
        <v>3.7993683996222223E-2</v>
      </c>
    </row>
    <row r="25" spans="1:7" ht="14.45" x14ac:dyDescent="0.3">
      <c r="A25" s="93">
        <f t="shared" si="0"/>
        <v>20</v>
      </c>
      <c r="B25" s="36">
        <f>'Treasury Yields by Qtr'!B25+'Current Spreads by Qtr'!B25/10000</f>
        <v>3.8175576562571693E-2</v>
      </c>
      <c r="C25" s="36">
        <f>'Treasury Yields by Qtr'!C25+'Current Spreads by Qtr'!C25/10000</f>
        <v>3.4426650396789472E-2</v>
      </c>
      <c r="D25" s="36">
        <f>'Treasury Yields by Qtr'!D25+'Current Spreads by Qtr'!D25/10000</f>
        <v>3.4040744242000001E-2</v>
      </c>
      <c r="E25" s="36">
        <f>'Treasury Yields by Qtr'!E25+'Current Spreads by Qtr'!E25/10000</f>
        <v>3.9361758530578946E-2</v>
      </c>
      <c r="F25" s="36">
        <f>'Treasury Yields by Qtr'!F25+'Current Spreads by Qtr'!F25/10000</f>
        <v>3.8008156160444444E-2</v>
      </c>
      <c r="G25" s="36">
        <f>'Treasury Yields by Qtr'!G25+'Current Spreads by Qtr'!G25/10000</f>
        <v>3.8681168931444444E-2</v>
      </c>
    </row>
    <row r="26" spans="1:7" ht="14.45" x14ac:dyDescent="0.3">
      <c r="A26" s="93">
        <f t="shared" si="0"/>
        <v>21</v>
      </c>
      <c r="B26" s="36">
        <f>'Treasury Yields by Qtr'!B26+'Current Spreads by Qtr'!B26/10000</f>
        <v>3.8590447393376637E-2</v>
      </c>
      <c r="C26" s="36">
        <f>'Treasury Yields by Qtr'!C26+'Current Spreads by Qtr'!C26/10000</f>
        <v>3.4897781398315786E-2</v>
      </c>
      <c r="D26" s="36">
        <f>'Treasury Yields by Qtr'!D26+'Current Spreads by Qtr'!D26/10000</f>
        <v>3.4430835121000002E-2</v>
      </c>
      <c r="E26" s="36">
        <f>'Treasury Yields by Qtr'!E26+'Current Spreads by Qtr'!E26/10000</f>
        <v>4.0028940698631582E-2</v>
      </c>
      <c r="F26" s="36">
        <f>'Treasury Yields by Qtr'!F26+'Current Spreads by Qtr'!F26/10000</f>
        <v>3.8684035453666665E-2</v>
      </c>
      <c r="G26" s="36">
        <f>'Treasury Yields by Qtr'!G26+'Current Spreads by Qtr'!G26/10000</f>
        <v>3.9358156479666666E-2</v>
      </c>
    </row>
    <row r="27" spans="1:7" ht="14.45" x14ac:dyDescent="0.3">
      <c r="A27" s="93">
        <f t="shared" si="0"/>
        <v>22</v>
      </c>
      <c r="B27" s="36">
        <f>'Treasury Yields by Qtr'!B27+'Current Spreads by Qtr'!B27/10000</f>
        <v>3.8988165047930796E-2</v>
      </c>
      <c r="C27" s="36">
        <f>'Treasury Yields by Qtr'!C27+'Current Spreads by Qtr'!C27/10000</f>
        <v>3.5366384154842105E-2</v>
      </c>
      <c r="D27" s="36">
        <f>'Treasury Yields by Qtr'!D27+'Current Spreads by Qtr'!D27/10000</f>
        <v>3.4800373401999998E-2</v>
      </c>
      <c r="E27" s="36">
        <f>'Treasury Yields by Qtr'!E27+'Current Spreads by Qtr'!E27/10000</f>
        <v>4.066033642468421E-2</v>
      </c>
      <c r="F27" s="36">
        <f>'Treasury Yields by Qtr'!F27+'Current Spreads by Qtr'!F27/10000</f>
        <v>3.9326152277888889E-2</v>
      </c>
      <c r="G27" s="36">
        <f>'Treasury Yields by Qtr'!G27+'Current Spreads by Qtr'!G27/10000</f>
        <v>4.0014364017888888E-2</v>
      </c>
    </row>
    <row r="28" spans="1:7" ht="14.45" x14ac:dyDescent="0.3">
      <c r="A28" s="93">
        <f t="shared" si="0"/>
        <v>23</v>
      </c>
      <c r="B28" s="36">
        <f>'Treasury Yields by Qtr'!B28+'Current Spreads by Qtr'!B28/10000</f>
        <v>3.9371423595236647E-2</v>
      </c>
      <c r="C28" s="36">
        <f>'Treasury Yields by Qtr'!C28+'Current Spreads by Qtr'!C28/10000</f>
        <v>3.5834359583368419E-2</v>
      </c>
      <c r="D28" s="36">
        <f>'Treasury Yields by Qtr'!D28+'Current Spreads by Qtr'!D28/10000</f>
        <v>3.5150453602000004E-2</v>
      </c>
      <c r="E28" s="36">
        <f>'Treasury Yields by Qtr'!E28+'Current Spreads by Qtr'!E28/10000</f>
        <v>4.1254280574736846E-2</v>
      </c>
      <c r="F28" s="36">
        <f>'Treasury Yields by Qtr'!F28+'Current Spreads by Qtr'!F28/10000</f>
        <v>3.9939041504111109E-2</v>
      </c>
      <c r="G28" s="36">
        <f>'Treasury Yields by Qtr'!G28+'Current Spreads by Qtr'!G28/10000</f>
        <v>4.0654727127111115E-2</v>
      </c>
    </row>
    <row r="29" spans="1:7" ht="14.45" x14ac:dyDescent="0.3">
      <c r="A29" s="93">
        <f t="shared" si="0"/>
        <v>24</v>
      </c>
      <c r="B29" s="36">
        <f>'Treasury Yields by Qtr'!B29+'Current Spreads by Qtr'!B29/10000</f>
        <v>3.9742933925081395E-2</v>
      </c>
      <c r="C29" s="36">
        <f>'Treasury Yields by Qtr'!C29+'Current Spreads by Qtr'!C29/10000</f>
        <v>3.6303677703894741E-2</v>
      </c>
      <c r="D29" s="36">
        <f>'Treasury Yields by Qtr'!D29+'Current Spreads by Qtr'!D29/10000</f>
        <v>3.5481772987000004E-2</v>
      </c>
      <c r="E29" s="36">
        <f>'Treasury Yields by Qtr'!E29+'Current Spreads by Qtr'!E29/10000</f>
        <v>4.1808681928789476E-2</v>
      </c>
      <c r="F29" s="36">
        <f>'Treasury Yields by Qtr'!F29+'Current Spreads by Qtr'!F29/10000</f>
        <v>4.0521289920333332E-2</v>
      </c>
      <c r="G29" s="36">
        <f>'Treasury Yields by Qtr'!G29+'Current Spreads by Qtr'!G29/10000</f>
        <v>4.1278720220333333E-2</v>
      </c>
    </row>
    <row r="30" spans="1:7" ht="14.45" x14ac:dyDescent="0.3">
      <c r="A30" s="93">
        <f t="shared" si="0"/>
        <v>25</v>
      </c>
      <c r="B30" s="36">
        <f>'Treasury Yields by Qtr'!B30+'Current Spreads by Qtr'!B30/10000</f>
        <v>4.0104949200441151E-2</v>
      </c>
      <c r="C30" s="36">
        <f>'Treasury Yields by Qtr'!C30+'Current Spreads by Qtr'!C30/10000</f>
        <v>3.6776021798421057E-2</v>
      </c>
      <c r="D30" s="36">
        <f>'Treasury Yields by Qtr'!D30+'Current Spreads by Qtr'!D30/10000</f>
        <v>3.5794903882999995E-2</v>
      </c>
      <c r="E30" s="36">
        <f>'Treasury Yields by Qtr'!E30+'Current Spreads by Qtr'!E30/10000</f>
        <v>4.2321359014842103E-2</v>
      </c>
      <c r="F30" s="36">
        <f>'Treasury Yields by Qtr'!F30+'Current Spreads by Qtr'!F30/10000</f>
        <v>4.1071937138555552E-2</v>
      </c>
      <c r="G30" s="36">
        <f>'Treasury Yields by Qtr'!G30+'Current Spreads by Qtr'!G30/10000</f>
        <v>4.1886598538555558E-2</v>
      </c>
    </row>
    <row r="31" spans="1:7" ht="14.45" x14ac:dyDescent="0.3">
      <c r="A31" s="93">
        <f t="shared" si="0"/>
        <v>26</v>
      </c>
      <c r="B31" s="36">
        <f>'Treasury Yields by Qtr'!B31+'Current Spreads by Qtr'!B31/10000</f>
        <v>4.04595952123823E-2</v>
      </c>
      <c r="C31" s="36">
        <f>'Treasury Yields by Qtr'!C31+'Current Spreads by Qtr'!C31/10000</f>
        <v>3.7253010242947367E-2</v>
      </c>
      <c r="D31" s="36">
        <f>'Treasury Yields by Qtr'!D31+'Current Spreads by Qtr'!D31/10000</f>
        <v>3.6089926149000001E-2</v>
      </c>
      <c r="E31" s="36">
        <f>'Treasury Yields by Qtr'!E31+'Current Spreads by Qtr'!E31/10000</f>
        <v>4.2789488176894735E-2</v>
      </c>
      <c r="F31" s="36">
        <f>'Treasury Yields by Qtr'!F31+'Current Spreads by Qtr'!F31/10000</f>
        <v>4.1587471104777778E-2</v>
      </c>
      <c r="G31" s="36">
        <f>'Treasury Yields by Qtr'!G31+'Current Spreads by Qtr'!G31/10000</f>
        <v>4.2476015332777776E-2</v>
      </c>
    </row>
    <row r="32" spans="1:7" ht="14.45" x14ac:dyDescent="0.3">
      <c r="A32" s="93">
        <f t="shared" si="0"/>
        <v>27</v>
      </c>
      <c r="B32" s="36">
        <f>'Treasury Yields by Qtr'!B32+'Current Spreads by Qtr'!B32/10000</f>
        <v>4.0808424059612353E-2</v>
      </c>
      <c r="C32" s="36">
        <f>'Treasury Yields by Qtr'!C32+'Current Spreads by Qtr'!C32/10000</f>
        <v>3.7735909614473685E-2</v>
      </c>
      <c r="D32" s="36">
        <f>'Treasury Yields by Qtr'!D32+'Current Spreads by Qtr'!D32/10000</f>
        <v>3.6367074754999999E-2</v>
      </c>
      <c r="E32" s="36">
        <f>'Treasury Yields by Qtr'!E32+'Current Spreads by Qtr'!E32/10000</f>
        <v>4.3210525028947365E-2</v>
      </c>
      <c r="F32" s="36">
        <f>'Treasury Yields by Qtr'!F32+'Current Spreads by Qtr'!F32/10000</f>
        <v>4.2066850265999996E-2</v>
      </c>
      <c r="G32" s="36">
        <f>'Treasury Yields by Qtr'!G32+'Current Spreads by Qtr'!G32/10000</f>
        <v>4.3046911265000001E-2</v>
      </c>
    </row>
    <row r="33" spans="1:7" ht="14.45" x14ac:dyDescent="0.3">
      <c r="A33" s="93">
        <f t="shared" si="0"/>
        <v>28</v>
      </c>
      <c r="B33" s="36">
        <f>'Treasury Yields by Qtr'!B33+'Current Spreads by Qtr'!B33/10000</f>
        <v>4.1153226904885307E-2</v>
      </c>
      <c r="C33" s="36">
        <f>'Treasury Yields by Qtr'!C33+'Current Spreads by Qtr'!C33/10000</f>
        <v>3.8226170038000003E-2</v>
      </c>
      <c r="D33" s="36">
        <f>'Treasury Yields by Qtr'!D33+'Current Spreads by Qtr'!D33/10000</f>
        <v>3.6626355395999996E-2</v>
      </c>
      <c r="E33" s="36">
        <f>'Treasury Yields by Qtr'!E33+'Current Spreads by Qtr'!E33/10000</f>
        <v>4.3581613347999995E-2</v>
      </c>
      <c r="F33" s="36">
        <f>'Treasury Yields by Qtr'!F33+'Current Spreads by Qtr'!F33/10000</f>
        <v>4.250776899922222E-2</v>
      </c>
      <c r="G33" s="36">
        <f>'Treasury Yields by Qtr'!G33+'Current Spreads by Qtr'!G33/10000</f>
        <v>4.3598427326222225E-2</v>
      </c>
    </row>
    <row r="34" spans="1:7" ht="14.45" x14ac:dyDescent="0.3">
      <c r="A34" s="93">
        <f t="shared" si="0"/>
        <v>29</v>
      </c>
      <c r="B34" s="36">
        <f>'Treasury Yields by Qtr'!B34+'Current Spreads by Qtr'!B34/10000</f>
        <v>4.1495519131444954E-2</v>
      </c>
      <c r="C34" s="36">
        <f>'Treasury Yields by Qtr'!C34+'Current Spreads by Qtr'!C34/10000</f>
        <v>3.872511410652632E-2</v>
      </c>
      <c r="D34" s="36">
        <f>'Treasury Yields by Qtr'!D34+'Current Spreads by Qtr'!D34/10000</f>
        <v>3.6867735685E-2</v>
      </c>
      <c r="E34" s="36">
        <f>'Treasury Yields by Qtr'!E34+'Current Spreads by Qtr'!E34/10000</f>
        <v>4.3899876267052634E-2</v>
      </c>
      <c r="F34" s="36">
        <f>'Treasury Yields by Qtr'!F34+'Current Spreads by Qtr'!F34/10000</f>
        <v>4.290839875844444E-2</v>
      </c>
      <c r="G34" s="36">
        <f>'Treasury Yields by Qtr'!G34+'Current Spreads by Qtr'!G34/10000</f>
        <v>4.4129973246444437E-2</v>
      </c>
    </row>
    <row r="35" spans="1:7" ht="14.45" x14ac:dyDescent="0.3">
      <c r="A35" s="93">
        <f t="shared" si="0"/>
        <v>30</v>
      </c>
      <c r="B35" s="36">
        <f>'Treasury Yields by Qtr'!B35+'Current Spreads by Qtr'!B35/10000</f>
        <v>4.1836840351823903E-2</v>
      </c>
      <c r="C35" s="36">
        <f>'Treasury Yields by Qtr'!C35+'Current Spreads by Qtr'!C35/10000</f>
        <v>3.9234089683052628E-2</v>
      </c>
      <c r="D35" s="36">
        <f>'Treasury Yields by Qtr'!D35+'Current Spreads by Qtr'!D35/10000</f>
        <v>3.7090834816E-2</v>
      </c>
      <c r="E35" s="36">
        <f>'Treasury Yields by Qtr'!E35+'Current Spreads by Qtr'!E35/10000</f>
        <v>4.4161969044105263E-2</v>
      </c>
      <c r="F35" s="36">
        <f>'Treasury Yields by Qtr'!F35+'Current Spreads by Qtr'!F35/10000</f>
        <v>4.3265371695666667E-2</v>
      </c>
      <c r="G35" s="36">
        <f>'Treasury Yields by Qtr'!G35+'Current Spreads by Qtr'!G35/10000</f>
        <v>4.4639273980666666E-2</v>
      </c>
    </row>
    <row r="36" spans="1:7" ht="14.45" x14ac:dyDescent="0.3">
      <c r="A36" s="7"/>
      <c r="B36" s="7"/>
      <c r="C36" s="7"/>
      <c r="D36" s="7"/>
      <c r="E36" s="7"/>
      <c r="G36" s="7"/>
    </row>
    <row r="37" spans="1:7" ht="14.45" x14ac:dyDescent="0.3">
      <c r="A37" s="7"/>
      <c r="B37" s="7"/>
      <c r="C37" s="7"/>
      <c r="D37" s="7"/>
      <c r="E37" s="7"/>
      <c r="G37" s="7"/>
    </row>
    <row r="38" spans="1:7" ht="14.45" x14ac:dyDescent="0.3">
      <c r="A38" s="7" t="s">
        <v>56</v>
      </c>
      <c r="B38" s="7"/>
      <c r="C38" s="7"/>
      <c r="D38" s="7"/>
      <c r="E38" s="7"/>
      <c r="G38" s="7"/>
    </row>
    <row r="39" spans="1:7" ht="14.45" x14ac:dyDescent="0.3">
      <c r="A39" s="91" t="s">
        <v>52</v>
      </c>
      <c r="B39" s="92"/>
      <c r="C39" s="37"/>
      <c r="D39" s="37"/>
      <c r="E39" s="37"/>
      <c r="G39" s="7"/>
    </row>
    <row r="40" spans="1:7" ht="14.45" x14ac:dyDescent="0.3">
      <c r="A40" s="34" t="s">
        <v>51</v>
      </c>
      <c r="B40" s="94">
        <v>41912</v>
      </c>
      <c r="C40" s="94">
        <v>42004</v>
      </c>
      <c r="D40" s="94">
        <v>42094</v>
      </c>
      <c r="E40" s="94">
        <v>42185</v>
      </c>
      <c r="F40" s="94">
        <v>42277</v>
      </c>
      <c r="G40" s="94">
        <v>42369</v>
      </c>
    </row>
    <row r="41" spans="1:7" ht="14.45" x14ac:dyDescent="0.3">
      <c r="A41" s="93">
        <v>1</v>
      </c>
      <c r="B41" s="36">
        <f>'Treasury Yields by Qtr'!B6+'Current Spreads by Qtr'!B41/10000</f>
        <v>3.2152749971069271E-3</v>
      </c>
      <c r="C41" s="36">
        <f>'Treasury Yields by Qtr'!C6+'Current Spreads by Qtr'!C41/10000</f>
        <v>6.2237485960000005E-3</v>
      </c>
      <c r="D41" s="36">
        <f>'Treasury Yields by Qtr'!D6+'Current Spreads by Qtr'!D41/10000</f>
        <v>8.8472293340000011E-3</v>
      </c>
      <c r="E41" s="36">
        <f>'Treasury Yields by Qtr'!E6+'Current Spreads by Qtr'!E41/10000</f>
        <v>6.6887163849999997E-3</v>
      </c>
      <c r="F41" s="36">
        <f>'Treasury Yields by Qtr'!F6+'Current Spreads by Qtr'!F41/10000</f>
        <v>8.6492428250000003E-3</v>
      </c>
      <c r="G41" s="36">
        <f>'Treasury Yields by Qtr'!G6+'Current Spreads by Qtr'!G41/10000</f>
        <v>1.2085238416E-2</v>
      </c>
    </row>
    <row r="42" spans="1:7" ht="14.45" x14ac:dyDescent="0.3">
      <c r="A42" s="93">
        <f>A41+1</f>
        <v>2</v>
      </c>
      <c r="B42" s="36">
        <f>'Treasury Yields by Qtr'!B7+'Current Spreads by Qtr'!B42/10000</f>
        <v>8.9729781106887441E-3</v>
      </c>
      <c r="C42" s="36">
        <f>'Treasury Yields by Qtr'!C7+'Current Spreads by Qtr'!C42/10000</f>
        <v>1.0939765987999998E-2</v>
      </c>
      <c r="D42" s="36">
        <f>'Treasury Yields by Qtr'!D7+'Current Spreads by Qtr'!D42/10000</f>
        <v>1.2617818310999999E-2</v>
      </c>
      <c r="E42" s="36">
        <f>'Treasury Yields by Qtr'!E7+'Current Spreads by Qtr'!E42/10000</f>
        <v>1.0749902273E-2</v>
      </c>
      <c r="F42" s="36">
        <f>'Treasury Yields by Qtr'!F7+'Current Spreads by Qtr'!F42/10000</f>
        <v>1.2418844707E-2</v>
      </c>
      <c r="G42" s="36">
        <f>'Treasury Yields by Qtr'!G7+'Current Spreads by Qtr'!G42/10000</f>
        <v>1.6221019114999999E-2</v>
      </c>
    </row>
    <row r="43" spans="1:7" ht="14.45" x14ac:dyDescent="0.3">
      <c r="A43" s="93">
        <f t="shared" ref="A43:A70" si="1">A42+1</f>
        <v>3</v>
      </c>
      <c r="B43" s="36">
        <f>'Treasury Yields by Qtr'!B8+'Current Spreads by Qtr'!B43/10000</f>
        <v>1.4868183715751458E-2</v>
      </c>
      <c r="C43" s="36">
        <f>'Treasury Yields by Qtr'!C8+'Current Spreads by Qtr'!C43/10000</f>
        <v>1.6112863631999999E-2</v>
      </c>
      <c r="D43" s="36">
        <f>'Treasury Yields by Qtr'!D8+'Current Spreads by Qtr'!D43/10000</f>
        <v>1.7003678065E-2</v>
      </c>
      <c r="E43" s="36">
        <f>'Treasury Yields by Qtr'!E8+'Current Spreads by Qtr'!E43/10000</f>
        <v>1.5314714950999998E-2</v>
      </c>
      <c r="F43" s="36">
        <f>'Treasury Yields by Qtr'!F8+'Current Spreads by Qtr'!F43/10000</f>
        <v>1.6275697198999999E-2</v>
      </c>
      <c r="G43" s="36">
        <f>'Treasury Yields by Qtr'!G8+'Current Spreads by Qtr'!G43/10000</f>
        <v>1.9784463802E-2</v>
      </c>
    </row>
    <row r="44" spans="1:7" ht="14.45" x14ac:dyDescent="0.3">
      <c r="A44" s="93">
        <f t="shared" si="1"/>
        <v>4</v>
      </c>
      <c r="B44" s="36">
        <f>'Treasury Yields by Qtr'!B9+'Current Spreads by Qtr'!B44/10000</f>
        <v>1.9781926226128975E-2</v>
      </c>
      <c r="C44" s="36">
        <f>'Treasury Yields by Qtr'!C9+'Current Spreads by Qtr'!C44/10000</f>
        <v>2.0185105477999999E-2</v>
      </c>
      <c r="D44" s="36">
        <f>'Treasury Yields by Qtr'!D9+'Current Spreads by Qtr'!D44/10000</f>
        <v>2.0949939569999999E-2</v>
      </c>
      <c r="E44" s="36">
        <f>'Treasury Yields by Qtr'!E9+'Current Spreads by Qtr'!E44/10000</f>
        <v>1.9720762972000001E-2</v>
      </c>
      <c r="F44" s="36">
        <f>'Treasury Yields by Qtr'!F9+'Current Spreads by Qtr'!F44/10000</f>
        <v>1.9774921591E-2</v>
      </c>
      <c r="G44" s="36">
        <f>'Treasury Yields by Qtr'!G9+'Current Spreads by Qtr'!G44/10000</f>
        <v>2.3466028088000003E-2</v>
      </c>
    </row>
    <row r="45" spans="1:7" ht="14.45" x14ac:dyDescent="0.3">
      <c r="A45" s="93">
        <f t="shared" si="1"/>
        <v>5</v>
      </c>
      <c r="B45" s="36">
        <f>'Treasury Yields by Qtr'!B10+'Current Spreads by Qtr'!B45/10000</f>
        <v>2.3484123010397592E-2</v>
      </c>
      <c r="C45" s="36">
        <f>'Treasury Yields by Qtr'!C10+'Current Spreads by Qtr'!C45/10000</f>
        <v>2.3231935709999998E-2</v>
      </c>
      <c r="D45" s="36">
        <f>'Treasury Yields by Qtr'!D10+'Current Spreads by Qtr'!D45/10000</f>
        <v>2.3825364005000002E-2</v>
      </c>
      <c r="E45" s="36">
        <f>'Treasury Yields by Qtr'!E10+'Current Spreads by Qtr'!E45/10000</f>
        <v>2.3252452744999999E-2</v>
      </c>
      <c r="F45" s="36">
        <f>'Treasury Yields by Qtr'!F10+'Current Spreads by Qtr'!F45/10000</f>
        <v>2.2822692548999997E-2</v>
      </c>
      <c r="G45" s="36">
        <f>'Treasury Yields by Qtr'!G10+'Current Spreads by Qtr'!G45/10000</f>
        <v>2.6127832492E-2</v>
      </c>
    </row>
    <row r="46" spans="1:7" ht="14.45" x14ac:dyDescent="0.3">
      <c r="A46" s="93">
        <f t="shared" si="1"/>
        <v>6</v>
      </c>
      <c r="B46" s="36">
        <f>'Treasury Yields by Qtr'!B11+'Current Spreads by Qtr'!B46/10000</f>
        <v>2.6472006202577406E-2</v>
      </c>
      <c r="C46" s="36">
        <f>'Treasury Yields by Qtr'!C11+'Current Spreads by Qtr'!C46/10000</f>
        <v>2.5782744466999998E-2</v>
      </c>
      <c r="D46" s="36">
        <f>'Treasury Yields by Qtr'!D11+'Current Spreads by Qtr'!D46/10000</f>
        <v>2.6214497149000003E-2</v>
      </c>
      <c r="E46" s="36">
        <f>'Treasury Yields by Qtr'!E11+'Current Spreads by Qtr'!E46/10000</f>
        <v>2.6114021397999999E-2</v>
      </c>
      <c r="F46" s="36">
        <f>'Treasury Yields by Qtr'!F11+'Current Spreads by Qtr'!F46/10000</f>
        <v>2.5734142151999997E-2</v>
      </c>
      <c r="G46" s="36">
        <f>'Treasury Yields by Qtr'!G11+'Current Spreads by Qtr'!G46/10000</f>
        <v>2.8398866819000002E-2</v>
      </c>
    </row>
    <row r="47" spans="1:7" ht="14.45" x14ac:dyDescent="0.3">
      <c r="A47" s="93">
        <f t="shared" si="1"/>
        <v>7</v>
      </c>
      <c r="B47" s="36">
        <f>'Treasury Yields by Qtr'!B12+'Current Spreads by Qtr'!B47/10000</f>
        <v>2.8717488995102194E-2</v>
      </c>
      <c r="C47" s="36">
        <f>'Treasury Yields by Qtr'!C12+'Current Spreads by Qtr'!C47/10000</f>
        <v>2.7627184995333329E-2</v>
      </c>
      <c r="D47" s="36">
        <f>'Treasury Yields by Qtr'!D12+'Current Spreads by Qtr'!D47/10000</f>
        <v>2.7888764207333334E-2</v>
      </c>
      <c r="E47" s="36">
        <f>'Treasury Yields by Qtr'!E12+'Current Spreads by Qtr'!E47/10000</f>
        <v>2.8901733411000004E-2</v>
      </c>
      <c r="F47" s="36">
        <f>'Treasury Yields by Qtr'!F12+'Current Spreads by Qtr'!F47/10000</f>
        <v>2.8529376656E-2</v>
      </c>
      <c r="G47" s="36">
        <f>'Treasury Yields by Qtr'!G12+'Current Spreads by Qtr'!G47/10000</f>
        <v>3.0619143439000001E-2</v>
      </c>
    </row>
    <row r="48" spans="1:7" ht="14.45" x14ac:dyDescent="0.3">
      <c r="A48" s="93">
        <f t="shared" si="1"/>
        <v>8</v>
      </c>
      <c r="B48" s="36">
        <f>'Treasury Yields by Qtr'!B13+'Current Spreads by Qtr'!B48/10000</f>
        <v>3.0655151243585785E-2</v>
      </c>
      <c r="C48" s="36">
        <f>'Treasury Yields by Qtr'!C13+'Current Spreads by Qtr'!C48/10000</f>
        <v>2.9168172290666667E-2</v>
      </c>
      <c r="D48" s="36">
        <f>'Treasury Yields by Qtr'!D13+'Current Spreads by Qtr'!D48/10000</f>
        <v>2.9319865051666665E-2</v>
      </c>
      <c r="E48" s="36">
        <f>'Treasury Yields by Qtr'!E13+'Current Spreads by Qtr'!E48/10000</f>
        <v>3.1264992647999999E-2</v>
      </c>
      <c r="F48" s="36">
        <f>'Treasury Yields by Qtr'!F13+'Current Spreads by Qtr'!F48/10000</f>
        <v>3.0942039373E-2</v>
      </c>
      <c r="G48" s="36">
        <f>'Treasury Yields by Qtr'!G13+'Current Spreads by Qtr'!G48/10000</f>
        <v>3.2564522883000005E-2</v>
      </c>
    </row>
    <row r="49" spans="1:7" ht="14.45" x14ac:dyDescent="0.3">
      <c r="A49" s="93">
        <f t="shared" si="1"/>
        <v>9</v>
      </c>
      <c r="B49" s="36">
        <f>'Treasury Yields by Qtr'!B14+'Current Spreads by Qtr'!B49/10000</f>
        <v>3.2363875493762781E-2</v>
      </c>
      <c r="C49" s="36">
        <f>'Treasury Yields by Qtr'!C14+'Current Spreads by Qtr'!C49/10000</f>
        <v>3.0506448116E-2</v>
      </c>
      <c r="D49" s="36">
        <f>'Treasury Yields by Qtr'!D14+'Current Spreads by Qtr'!D49/10000</f>
        <v>3.0578967211000001E-2</v>
      </c>
      <c r="E49" s="36">
        <f>'Treasury Yields by Qtr'!E14+'Current Spreads by Qtr'!E49/10000</f>
        <v>3.258575265494118E-2</v>
      </c>
      <c r="F49" s="36">
        <f>'Treasury Yields by Qtr'!F14+'Current Spreads by Qtr'!F49/10000</f>
        <v>3.2194123389529414E-2</v>
      </c>
      <c r="G49" s="36">
        <f>'Treasury Yields by Qtr'!G14+'Current Spreads by Qtr'!G49/10000</f>
        <v>3.3706046115999998E-2</v>
      </c>
    </row>
    <row r="50" spans="1:7" x14ac:dyDescent="0.25">
      <c r="A50" s="93">
        <f t="shared" si="1"/>
        <v>10</v>
      </c>
      <c r="B50" s="36">
        <f>'Treasury Yields by Qtr'!B15+'Current Spreads by Qtr'!B50/10000</f>
        <v>3.365085116391716E-2</v>
      </c>
      <c r="C50" s="36">
        <f>'Treasury Yields by Qtr'!C15+'Current Spreads by Qtr'!C50/10000</f>
        <v>3.1441510717E-2</v>
      </c>
      <c r="D50" s="36">
        <f>'Treasury Yields by Qtr'!D15+'Current Spreads by Qtr'!D50/10000</f>
        <v>3.1486772199333331E-2</v>
      </c>
      <c r="E50" s="36">
        <f>'Treasury Yields by Qtr'!E15+'Current Spreads by Qtr'!E50/10000</f>
        <v>3.3745190238882353E-2</v>
      </c>
      <c r="F50" s="36">
        <f>'Treasury Yields by Qtr'!F15+'Current Spreads by Qtr'!F50/10000</f>
        <v>3.3289468293058823E-2</v>
      </c>
      <c r="G50" s="36">
        <f>'Treasury Yields by Qtr'!G15+'Current Spreads by Qtr'!G50/10000</f>
        <v>3.4732457913999995E-2</v>
      </c>
    </row>
    <row r="51" spans="1:7" x14ac:dyDescent="0.25">
      <c r="A51" s="93">
        <f t="shared" si="1"/>
        <v>11</v>
      </c>
      <c r="B51" s="36">
        <f>'Treasury Yields by Qtr'!B16+'Current Spreads by Qtr'!B51/10000</f>
        <v>3.4780001012379928E-2</v>
      </c>
      <c r="C51" s="36">
        <f>'Treasury Yields by Qtr'!C16+'Current Spreads by Qtr'!C51/10000</f>
        <v>3.2272003180000002E-2</v>
      </c>
      <c r="D51" s="36">
        <f>'Treasury Yields by Qtr'!D16+'Current Spreads by Qtr'!D51/10000</f>
        <v>3.229003651566667E-2</v>
      </c>
      <c r="E51" s="36">
        <f>'Treasury Yields by Qtr'!E16+'Current Spreads by Qtr'!E51/10000</f>
        <v>3.4808264263823531E-2</v>
      </c>
      <c r="F51" s="36">
        <f>'Treasury Yields by Qtr'!F16+'Current Spreads by Qtr'!F51/10000</f>
        <v>3.4286357272588233E-2</v>
      </c>
      <c r="G51" s="36">
        <f>'Treasury Yields by Qtr'!G16+'Current Spreads by Qtr'!G51/10000</f>
        <v>3.5685201882999999E-2</v>
      </c>
    </row>
    <row r="52" spans="1:7" x14ac:dyDescent="0.25">
      <c r="A52" s="93">
        <f t="shared" si="1"/>
        <v>12</v>
      </c>
      <c r="B52" s="36">
        <f>'Treasury Yields by Qtr'!B17+'Current Spreads by Qtr'!B52/10000</f>
        <v>3.5773008943681919E-2</v>
      </c>
      <c r="C52" s="36">
        <f>'Treasury Yields by Qtr'!C17+'Current Spreads by Qtr'!C52/10000</f>
        <v>3.3024389745E-2</v>
      </c>
      <c r="D52" s="36">
        <f>'Treasury Yields by Qtr'!D17+'Current Spreads by Qtr'!D52/10000</f>
        <v>3.3007270625000001E-2</v>
      </c>
      <c r="E52" s="36">
        <f>'Treasury Yields by Qtr'!E17+'Current Spreads by Qtr'!E52/10000</f>
        <v>3.5816669247764707E-2</v>
      </c>
      <c r="F52" s="36">
        <f>'Treasury Yields by Qtr'!F17+'Current Spreads by Qtr'!F52/10000</f>
        <v>3.5222523112117647E-2</v>
      </c>
      <c r="G52" s="36">
        <f>'Treasury Yields by Qtr'!G17+'Current Spreads by Qtr'!G52/10000</f>
        <v>3.6591159457999997E-2</v>
      </c>
    </row>
    <row r="53" spans="1:7" x14ac:dyDescent="0.25">
      <c r="A53" s="93">
        <f t="shared" si="1"/>
        <v>13</v>
      </c>
      <c r="B53" s="36">
        <f>'Treasury Yields by Qtr'!B18+'Current Spreads by Qtr'!B53/10000</f>
        <v>3.665908024356479E-2</v>
      </c>
      <c r="C53" s="36">
        <f>'Treasury Yields by Qtr'!C18+'Current Spreads by Qtr'!C53/10000</f>
        <v>3.3718148699E-2</v>
      </c>
      <c r="D53" s="36">
        <f>'Treasury Yields by Qtr'!D18+'Current Spreads by Qtr'!D53/10000</f>
        <v>3.3656311833333334E-2</v>
      </c>
      <c r="E53" s="36">
        <f>'Treasury Yields by Qtr'!E18+'Current Spreads by Qtr'!E53/10000</f>
        <v>3.6784497431705879E-2</v>
      </c>
      <c r="F53" s="36">
        <f>'Treasury Yields by Qtr'!F18+'Current Spreads by Qtr'!F53/10000</f>
        <v>3.6122598029647054E-2</v>
      </c>
      <c r="G53" s="36">
        <f>'Treasury Yields by Qtr'!G18+'Current Spreads by Qtr'!G53/10000</f>
        <v>3.7466345944000001E-2</v>
      </c>
    </row>
    <row r="54" spans="1:7" x14ac:dyDescent="0.25">
      <c r="A54" s="93">
        <f t="shared" si="1"/>
        <v>14</v>
      </c>
      <c r="B54" s="36">
        <f>'Treasury Yields by Qtr'!B19+'Current Spreads by Qtr'!B54/10000</f>
        <v>3.7461654734954775E-2</v>
      </c>
      <c r="C54" s="36">
        <f>'Treasury Yields by Qtr'!C19+'Current Spreads by Qtr'!C54/10000</f>
        <v>3.4367487144000002E-2</v>
      </c>
      <c r="D54" s="36">
        <f>'Treasury Yields by Qtr'!D19+'Current Spreads by Qtr'!D54/10000</f>
        <v>3.4250234107666665E-2</v>
      </c>
      <c r="E54" s="36">
        <f>'Treasury Yields by Qtr'!E19+'Current Spreads by Qtr'!E54/10000</f>
        <v>3.7715652242647058E-2</v>
      </c>
      <c r="F54" s="36">
        <f>'Treasury Yields by Qtr'!F19+'Current Spreads by Qtr'!F54/10000</f>
        <v>3.6989283387176469E-2</v>
      </c>
      <c r="G54" s="36">
        <f>'Treasury Yields by Qtr'!G19+'Current Spreads by Qtr'!G54/10000</f>
        <v>3.8313794309000004E-2</v>
      </c>
    </row>
    <row r="55" spans="1:7" x14ac:dyDescent="0.25">
      <c r="A55" s="93">
        <f t="shared" si="1"/>
        <v>15</v>
      </c>
      <c r="B55" s="36">
        <f>'Treasury Yields by Qtr'!B20+'Current Spreads by Qtr'!B55/10000</f>
        <v>3.8197396724708552E-2</v>
      </c>
      <c r="C55" s="36">
        <f>'Treasury Yields by Qtr'!C20+'Current Spreads by Qtr'!C55/10000</f>
        <v>3.4982596045000001E-2</v>
      </c>
      <c r="D55" s="36">
        <f>'Treasury Yields by Qtr'!D20+'Current Spreads by Qtr'!D55/10000</f>
        <v>3.4798852516999997E-2</v>
      </c>
      <c r="E55" s="36">
        <f>'Treasury Yields by Qtr'!E20+'Current Spreads by Qtr'!E55/10000</f>
        <v>3.8613051268588237E-2</v>
      </c>
      <c r="F55" s="36">
        <f>'Treasury Yields by Qtr'!F20+'Current Spreads by Qtr'!F55/10000</f>
        <v>3.7827229995705883E-2</v>
      </c>
      <c r="G55" s="36">
        <f>'Treasury Yields by Qtr'!G20+'Current Spreads by Qtr'!G55/10000</f>
        <v>3.9138650148999997E-2</v>
      </c>
    </row>
    <row r="56" spans="1:7" x14ac:dyDescent="0.25">
      <c r="A56" s="93">
        <f t="shared" si="1"/>
        <v>16</v>
      </c>
      <c r="B56" s="36">
        <f>'Treasury Yields by Qtr'!B21+'Current Spreads by Qtr'!B56/10000</f>
        <v>3.8879368805848524E-2</v>
      </c>
      <c r="C56" s="36">
        <f>'Treasury Yields by Qtr'!C21+'Current Spreads by Qtr'!C56/10000</f>
        <v>3.5571550576999997E-2</v>
      </c>
      <c r="D56" s="36">
        <f>'Treasury Yields by Qtr'!D21+'Current Spreads by Qtr'!D56/10000</f>
        <v>3.5309270439333337E-2</v>
      </c>
      <c r="E56" s="36">
        <f>'Treasury Yields by Qtr'!E21+'Current Spreads by Qtr'!E56/10000</f>
        <v>3.9478250495529409E-2</v>
      </c>
      <c r="F56" s="36">
        <f>'Treasury Yields by Qtr'!F21+'Current Spreads by Qtr'!F56/10000</f>
        <v>3.8638013524235293E-2</v>
      </c>
      <c r="G56" s="36">
        <f>'Treasury Yields by Qtr'!G21+'Current Spreads by Qtr'!G56/10000</f>
        <v>3.9943521282000002E-2</v>
      </c>
    </row>
    <row r="57" spans="1:7" x14ac:dyDescent="0.25">
      <c r="A57" s="93">
        <f t="shared" si="1"/>
        <v>17</v>
      </c>
      <c r="B57" s="36">
        <f>'Treasury Yields by Qtr'!B22+'Current Spreads by Qtr'!B57/10000</f>
        <v>3.9517444111414203E-2</v>
      </c>
      <c r="C57" s="36">
        <f>'Treasury Yields by Qtr'!C22+'Current Spreads by Qtr'!C57/10000</f>
        <v>3.6140524963999998E-2</v>
      </c>
      <c r="D57" s="36">
        <f>'Treasury Yields by Qtr'!D22+'Current Spreads by Qtr'!D57/10000</f>
        <v>3.5786908532666667E-2</v>
      </c>
      <c r="E57" s="36">
        <f>'Treasury Yields by Qtr'!E22+'Current Spreads by Qtr'!E57/10000</f>
        <v>4.0312122403470589E-2</v>
      </c>
      <c r="F57" s="36">
        <f>'Treasury Yields by Qtr'!F22+'Current Spreads by Qtr'!F57/10000</f>
        <v>3.9424148461764709E-2</v>
      </c>
      <c r="G57" s="36">
        <f>'Treasury Yields by Qtr'!G22+'Current Spreads by Qtr'!G57/10000</f>
        <v>4.0731390265E-2</v>
      </c>
    </row>
    <row r="58" spans="1:7" x14ac:dyDescent="0.25">
      <c r="A58" s="93">
        <f t="shared" si="1"/>
        <v>18</v>
      </c>
      <c r="B58" s="36">
        <f>'Treasury Yields by Qtr'!B23+'Current Spreads by Qtr'!B58/10000</f>
        <v>4.011952233697319E-2</v>
      </c>
      <c r="C58" s="36">
        <f>'Treasury Yields by Qtr'!C23+'Current Spreads by Qtr'!C58/10000</f>
        <v>3.6694512506000004E-2</v>
      </c>
      <c r="D58" s="36">
        <f>'Treasury Yields by Qtr'!D23+'Current Spreads by Qtr'!D58/10000</f>
        <v>3.6235539560000002E-2</v>
      </c>
      <c r="E58" s="36">
        <f>'Treasury Yields by Qtr'!E23+'Current Spreads by Qtr'!E58/10000</f>
        <v>4.1114365807411762E-2</v>
      </c>
      <c r="F58" s="36">
        <f>'Treasury Yields by Qtr'!F23+'Current Spreads by Qtr'!F58/10000</f>
        <v>4.0183135053294114E-2</v>
      </c>
      <c r="G58" s="36">
        <f>'Treasury Yields by Qtr'!G23+'Current Spreads by Qtr'!G58/10000</f>
        <v>4.1501151042999999E-2</v>
      </c>
    </row>
    <row r="59" spans="1:7" x14ac:dyDescent="0.25">
      <c r="A59" s="93">
        <f t="shared" si="1"/>
        <v>19</v>
      </c>
      <c r="B59" s="36">
        <f>'Treasury Yields by Qtr'!B24+'Current Spreads by Qtr'!B59/10000</f>
        <v>4.0691458867927265E-2</v>
      </c>
      <c r="C59" s="36">
        <f>'Treasury Yields by Qtr'!C24+'Current Spreads by Qtr'!C59/10000</f>
        <v>3.7237309848E-2</v>
      </c>
      <c r="D59" s="36">
        <f>'Treasury Yields by Qtr'!D24+'Current Spreads by Qtr'!D59/10000</f>
        <v>3.6658332067333335E-2</v>
      </c>
      <c r="E59" s="36">
        <f>'Treasury Yields by Qtr'!E24+'Current Spreads by Qtr'!E59/10000</f>
        <v>4.1884716473352943E-2</v>
      </c>
      <c r="F59" s="36">
        <f>'Treasury Yields by Qtr'!F24+'Current Spreads by Qtr'!F59/10000</f>
        <v>4.0916393801823527E-2</v>
      </c>
      <c r="G59" s="36">
        <f>'Treasury Yields by Qtr'!G24+'Current Spreads by Qtr'!G59/10000</f>
        <v>4.2254836774E-2</v>
      </c>
    </row>
    <row r="60" spans="1:7" x14ac:dyDescent="0.25">
      <c r="A60" s="93">
        <f t="shared" si="1"/>
        <v>20</v>
      </c>
      <c r="B60" s="36">
        <f>'Treasury Yields by Qtr'!B25+'Current Spreads by Qtr'!B60/10000</f>
        <v>4.1238470888876749E-2</v>
      </c>
      <c r="C60" s="36">
        <f>'Treasury Yields by Qtr'!C25+'Current Spreads by Qtr'!C60/10000</f>
        <v>3.7772311581000001E-2</v>
      </c>
      <c r="D60" s="36">
        <f>'Treasury Yields by Qtr'!D25+'Current Spreads by Qtr'!D60/10000</f>
        <v>3.7057610908666667E-2</v>
      </c>
      <c r="E60" s="36">
        <f>'Treasury Yields by Qtr'!E25+'Current Spreads by Qtr'!E60/10000</f>
        <v>4.2622294134294116E-2</v>
      </c>
      <c r="F60" s="36">
        <f>'Treasury Yields by Qtr'!F25+'Current Spreads by Qtr'!F60/10000</f>
        <v>4.1623417598352946E-2</v>
      </c>
      <c r="G60" s="36">
        <f>'Treasury Yields by Qtr'!G25+'Current Spreads by Qtr'!G60/10000</f>
        <v>4.2992724487000006E-2</v>
      </c>
    </row>
    <row r="61" spans="1:7" x14ac:dyDescent="0.25">
      <c r="A61" s="93">
        <f t="shared" si="1"/>
        <v>21</v>
      </c>
      <c r="B61" s="36">
        <f>'Treasury Yields by Qtr'!B26+'Current Spreads by Qtr'!B61/10000</f>
        <v>4.1764702770572017E-2</v>
      </c>
      <c r="C61" s="36">
        <f>'Treasury Yields by Qtr'!C26+'Current Spreads by Qtr'!C61/10000</f>
        <v>3.8302320872000001E-2</v>
      </c>
      <c r="D61" s="36">
        <f>'Treasury Yields by Qtr'!D26+'Current Spreads by Qtr'!D61/10000</f>
        <v>3.7435235120999999E-2</v>
      </c>
      <c r="E61" s="36">
        <f>'Treasury Yields by Qtr'!E26+'Current Spreads by Qtr'!E61/10000</f>
        <v>4.3325990234235293E-2</v>
      </c>
      <c r="F61" s="36">
        <f>'Treasury Yields by Qtr'!F26+'Current Spreads by Qtr'!F61/10000</f>
        <v>4.2309133492882352E-2</v>
      </c>
      <c r="G61" s="36">
        <f>'Treasury Yields by Qtr'!G26+'Current Spreads by Qtr'!G61/10000</f>
        <v>4.3720114813000005E-2</v>
      </c>
    </row>
    <row r="62" spans="1:7" x14ac:dyDescent="0.25">
      <c r="A62" s="93">
        <f t="shared" si="1"/>
        <v>22</v>
      </c>
      <c r="B62" s="36">
        <f>'Treasury Yields by Qtr'!B27+'Current Spreads by Qtr'!B62/10000</f>
        <v>4.22737814760165E-2</v>
      </c>
      <c r="C62" s="36">
        <f>'Treasury Yields by Qtr'!C27+'Current Spreads by Qtr'!C62/10000</f>
        <v>3.8829801918000006E-2</v>
      </c>
      <c r="D62" s="36">
        <f>'Treasury Yields by Qtr'!D27+'Current Spreads by Qtr'!D62/10000</f>
        <v>3.7792306735333334E-2</v>
      </c>
      <c r="E62" s="36">
        <f>'Treasury Yields by Qtr'!E27+'Current Spreads by Qtr'!E62/10000</f>
        <v>4.3993899892176475E-2</v>
      </c>
      <c r="F62" s="36">
        <f>'Treasury Yields by Qtr'!F27+'Current Spreads by Qtr'!F62/10000</f>
        <v>4.2961086918411759E-2</v>
      </c>
      <c r="G62" s="36">
        <f>'Treasury Yields by Qtr'!G27+'Current Spreads by Qtr'!G62/10000</f>
        <v>4.4426725128999998E-2</v>
      </c>
    </row>
    <row r="63" spans="1:7" x14ac:dyDescent="0.25">
      <c r="A63" s="93">
        <f t="shared" si="1"/>
        <v>23</v>
      </c>
      <c r="B63" s="36">
        <f>'Treasury Yields by Qtr'!B28+'Current Spreads by Qtr'!B63/10000</f>
        <v>4.2768401074212675E-2</v>
      </c>
      <c r="C63" s="36">
        <f>'Treasury Yields by Qtr'!C28+'Current Spreads by Qtr'!C63/10000</f>
        <v>3.9356655636E-2</v>
      </c>
      <c r="D63" s="36">
        <f>'Treasury Yields by Qtr'!D28+'Current Spreads by Qtr'!D63/10000</f>
        <v>3.812992026866667E-2</v>
      </c>
      <c r="E63" s="36">
        <f>'Treasury Yields by Qtr'!E28+'Current Spreads by Qtr'!E63/10000</f>
        <v>4.4624357974117651E-2</v>
      </c>
      <c r="F63" s="36">
        <f>'Treasury Yields by Qtr'!F28+'Current Spreads by Qtr'!F63/10000</f>
        <v>4.3583812745941176E-2</v>
      </c>
      <c r="G63" s="36">
        <f>'Treasury Yields by Qtr'!G28+'Current Spreads by Qtr'!G63/10000</f>
        <v>4.5117491016000003E-2</v>
      </c>
    </row>
    <row r="64" spans="1:7" x14ac:dyDescent="0.25">
      <c r="A64" s="93">
        <f t="shared" si="1"/>
        <v>24</v>
      </c>
      <c r="B64" s="36">
        <f>'Treasury Yields by Qtr'!B29+'Current Spreads by Qtr'!B64/10000</f>
        <v>4.3251272454947753E-2</v>
      </c>
      <c r="C64" s="36">
        <f>'Treasury Yields by Qtr'!C29+'Current Spreads by Qtr'!C64/10000</f>
        <v>3.9884852046000001E-2</v>
      </c>
      <c r="D64" s="36">
        <f>'Treasury Yields by Qtr'!D29+'Current Spreads by Qtr'!D64/10000</f>
        <v>3.8448772987000002E-2</v>
      </c>
      <c r="E64" s="36">
        <f>'Treasury Yields by Qtr'!E29+'Current Spreads by Qtr'!E64/10000</f>
        <v>4.5215273260058822E-2</v>
      </c>
      <c r="F64" s="36">
        <f>'Treasury Yields by Qtr'!F29+'Current Spreads by Qtr'!F64/10000</f>
        <v>4.4175897763470584E-2</v>
      </c>
      <c r="G64" s="36">
        <f>'Treasury Yields by Qtr'!G29+'Current Spreads by Qtr'!G64/10000</f>
        <v>4.5791886886999998E-2</v>
      </c>
    </row>
    <row r="65" spans="1:7" x14ac:dyDescent="0.25">
      <c r="A65" s="93">
        <f t="shared" si="1"/>
        <v>25</v>
      </c>
      <c r="B65" s="36">
        <f>'Treasury Yields by Qtr'!B30+'Current Spreads by Qtr'!B65/10000</f>
        <v>4.372464878119784E-2</v>
      </c>
      <c r="C65" s="36">
        <f>'Treasury Yields by Qtr'!C30+'Current Spreads by Qtr'!C65/10000</f>
        <v>4.0416074430000004E-2</v>
      </c>
      <c r="D65" s="36">
        <f>'Treasury Yields by Qtr'!D30+'Current Spreads by Qtr'!D65/10000</f>
        <v>3.8749437216333331E-2</v>
      </c>
      <c r="E65" s="36">
        <f>'Treasury Yields by Qtr'!E30+'Current Spreads by Qtr'!E65/10000</f>
        <v>4.5764464278000003E-2</v>
      </c>
      <c r="F65" s="36">
        <f>'Treasury Yields by Qtr'!F30+'Current Spreads by Qtr'!F65/10000</f>
        <v>4.4736381583000001E-2</v>
      </c>
      <c r="G65" s="36">
        <f>'Treasury Yields by Qtr'!G30+'Current Spreads by Qtr'!G65/10000</f>
        <v>4.6450167983000001E-2</v>
      </c>
    </row>
    <row r="66" spans="1:7" x14ac:dyDescent="0.25">
      <c r="A66" s="93">
        <f t="shared" si="1"/>
        <v>26</v>
      </c>
      <c r="B66" s="36">
        <f>'Treasury Yields by Qtr'!B31+'Current Spreads by Qtr'!B66/10000</f>
        <v>4.4190655844029314E-2</v>
      </c>
      <c r="C66" s="36">
        <f>'Treasury Yields by Qtr'!C31+'Current Spreads by Qtr'!C66/10000</f>
        <v>4.0951941164E-2</v>
      </c>
      <c r="D66" s="36">
        <f>'Treasury Yields by Qtr'!D31+'Current Spreads by Qtr'!D66/10000</f>
        <v>3.9031992815666668E-2</v>
      </c>
      <c r="E66" s="36">
        <f>'Treasury Yields by Qtr'!E31+'Current Spreads by Qtr'!E66/10000</f>
        <v>4.6269107371941176E-2</v>
      </c>
      <c r="F66" s="36">
        <f>'Treasury Yields by Qtr'!F31+'Current Spreads by Qtr'!F66/10000</f>
        <v>4.5261752150529411E-2</v>
      </c>
      <c r="G66" s="36">
        <f>'Treasury Yields by Qtr'!G31+'Current Spreads by Qtr'!G66/10000</f>
        <v>4.7089987555000004E-2</v>
      </c>
    </row>
    <row r="67" spans="1:7" x14ac:dyDescent="0.25">
      <c r="A67" s="93">
        <f t="shared" si="1"/>
        <v>27</v>
      </c>
      <c r="B67" s="36">
        <f>'Treasury Yields by Qtr'!B32+'Current Spreads by Qtr'!B67/10000</f>
        <v>4.4650845742149697E-2</v>
      </c>
      <c r="C67" s="36">
        <f>'Treasury Yields by Qtr'!C32+'Current Spreads by Qtr'!C67/10000</f>
        <v>4.1493718824999998E-2</v>
      </c>
      <c r="D67" s="36">
        <f>'Treasury Yields by Qtr'!D32+'Current Spreads by Qtr'!D67/10000</f>
        <v>3.9296674754999997E-2</v>
      </c>
      <c r="E67" s="36">
        <f>'Treasury Yields by Qtr'!E32+'Current Spreads by Qtr'!E67/10000</f>
        <v>4.6726658155882353E-2</v>
      </c>
      <c r="F67" s="36">
        <f>'Treasury Yields by Qtr'!F32+'Current Spreads by Qtr'!F67/10000</f>
        <v>4.5750967913058826E-2</v>
      </c>
      <c r="G67" s="36">
        <f>'Treasury Yields by Qtr'!G32+'Current Spreads by Qtr'!G67/10000</f>
        <v>4.7711286265E-2</v>
      </c>
    </row>
    <row r="68" spans="1:7" x14ac:dyDescent="0.25">
      <c r="A68" s="93">
        <f t="shared" si="1"/>
        <v>28</v>
      </c>
      <c r="B68" s="36">
        <f>'Treasury Yields by Qtr'!B33+'Current Spreads by Qtr'!B68/10000</f>
        <v>4.5107009638312982E-2</v>
      </c>
      <c r="C68" s="36">
        <f>'Treasury Yields by Qtr'!C33+'Current Spreads by Qtr'!C68/10000</f>
        <v>4.2042857538000002E-2</v>
      </c>
      <c r="D68" s="36">
        <f>'Treasury Yields by Qtr'!D33+'Current Spreads by Qtr'!D68/10000</f>
        <v>3.9543488729333331E-2</v>
      </c>
      <c r="E68" s="36">
        <f>'Treasury Yields by Qtr'!E33+'Current Spreads by Qtr'!E68/10000</f>
        <v>4.713426040682353E-2</v>
      </c>
      <c r="F68" s="36">
        <f>'Treasury Yields by Qtr'!F33+'Current Spreads by Qtr'!F68/10000</f>
        <v>4.6201723247588235E-2</v>
      </c>
      <c r="G68" s="36">
        <f>'Treasury Yields by Qtr'!G33+'Current Spreads by Qtr'!G68/10000</f>
        <v>4.8313205104000001E-2</v>
      </c>
    </row>
    <row r="69" spans="1:7" x14ac:dyDescent="0.25">
      <c r="A69" s="93">
        <f t="shared" si="1"/>
        <v>29</v>
      </c>
      <c r="B69" s="36">
        <f>'Treasury Yields by Qtr'!B34+'Current Spreads by Qtr'!B69/10000</f>
        <v>4.5560662915762953E-2</v>
      </c>
      <c r="C69" s="36">
        <f>'Treasury Yields by Qtr'!C34+'Current Spreads by Qtr'!C69/10000</f>
        <v>4.2600679895999999E-2</v>
      </c>
      <c r="D69" s="36">
        <f>'Treasury Yields by Qtr'!D34+'Current Spreads by Qtr'!D69/10000</f>
        <v>3.9772402351666666E-2</v>
      </c>
      <c r="E69" s="36">
        <f>'Treasury Yields by Qtr'!E34+'Current Spreads by Qtr'!E69/10000</f>
        <v>4.748903725776471E-2</v>
      </c>
      <c r="F69" s="36">
        <f>'Treasury Yields by Qtr'!F34+'Current Spreads by Qtr'!F69/10000</f>
        <v>4.6612189608117645E-2</v>
      </c>
      <c r="G69" s="36">
        <f>'Treasury Yields by Qtr'!G34+'Current Spreads by Qtr'!G69/10000</f>
        <v>4.8895153801999998E-2</v>
      </c>
    </row>
    <row r="70" spans="1:7" x14ac:dyDescent="0.25">
      <c r="A70" s="93">
        <f t="shared" si="1"/>
        <v>30</v>
      </c>
      <c r="B70" s="36">
        <f>'Treasury Yields by Qtr'!B35+'Current Spreads by Qtr'!B70/10000</f>
        <v>4.6013345187032227E-2</v>
      </c>
      <c r="C70" s="36">
        <f>'Treasury Yields by Qtr'!C35+'Current Spreads by Qtr'!C70/10000</f>
        <v>4.3168533762E-2</v>
      </c>
      <c r="D70" s="36">
        <f>'Treasury Yields by Qtr'!D35+'Current Spreads by Qtr'!D70/10000</f>
        <v>3.9983034816000004E-2</v>
      </c>
      <c r="E70" s="36">
        <f>'Treasury Yields by Qtr'!E35+'Current Spreads by Qtr'!E70/10000</f>
        <v>4.7787643966705887E-2</v>
      </c>
      <c r="F70" s="36">
        <f>'Treasury Yields by Qtr'!F35+'Current Spreads by Qtr'!F70/10000</f>
        <v>4.6978999146647056E-2</v>
      </c>
      <c r="G70" s="36">
        <f>'Treasury Yields by Qtr'!G35+'Current Spreads by Qtr'!G70/10000</f>
        <v>4.9454857313999998E-2</v>
      </c>
    </row>
    <row r="71" spans="1:7" x14ac:dyDescent="0.25">
      <c r="A71" s="7"/>
      <c r="B71" s="7"/>
      <c r="C71" s="7"/>
      <c r="D71" s="7"/>
      <c r="E71" s="7"/>
      <c r="G71" s="7"/>
    </row>
    <row r="72" spans="1:7" x14ac:dyDescent="0.25">
      <c r="A72" s="7"/>
      <c r="B72" s="7"/>
      <c r="C72" s="7"/>
      <c r="D72" s="7"/>
      <c r="E72" s="7"/>
      <c r="G72" s="7"/>
    </row>
    <row r="73" spans="1:7" x14ac:dyDescent="0.25">
      <c r="A73" s="7" t="s">
        <v>57</v>
      </c>
      <c r="B73" s="7"/>
      <c r="C73" s="7"/>
      <c r="D73" s="7"/>
      <c r="E73" s="7"/>
      <c r="G73" s="7"/>
    </row>
    <row r="74" spans="1:7" x14ac:dyDescent="0.25">
      <c r="A74" s="91" t="s">
        <v>52</v>
      </c>
      <c r="B74" s="92"/>
      <c r="C74" s="37"/>
      <c r="D74" s="37"/>
      <c r="E74" s="37"/>
      <c r="G74" s="7"/>
    </row>
    <row r="75" spans="1:7" x14ac:dyDescent="0.25">
      <c r="A75" s="34" t="s">
        <v>51</v>
      </c>
      <c r="B75" s="94">
        <v>41912</v>
      </c>
      <c r="C75" s="94">
        <v>42004</v>
      </c>
      <c r="D75" s="94">
        <v>42094</v>
      </c>
      <c r="E75" s="94">
        <v>42185</v>
      </c>
      <c r="F75" s="94">
        <v>42277</v>
      </c>
      <c r="G75" s="94">
        <v>42369</v>
      </c>
    </row>
    <row r="76" spans="1:7" x14ac:dyDescent="0.25">
      <c r="A76" s="93">
        <v>1</v>
      </c>
      <c r="B76" s="36">
        <f>'Treasury Yields by Qtr'!B6+'Current Spreads by Qtr'!B76/10000</f>
        <v>4.8489065089813788E-3</v>
      </c>
      <c r="C76" s="36">
        <f>'Treasury Yields by Qtr'!C6+'Current Spreads by Qtr'!C76/10000</f>
        <v>8.1854985960000005E-3</v>
      </c>
      <c r="D76" s="36">
        <f>'Treasury Yields by Qtr'!D6+'Current Spreads by Qtr'!D76/10000</f>
        <v>1.1999729334000002E-2</v>
      </c>
      <c r="E76" s="36">
        <f>'Treasury Yields by Qtr'!E6+'Current Spreads by Qtr'!E76/10000</f>
        <v>8.9892163850000019E-3</v>
      </c>
      <c r="F76" s="36">
        <f>'Treasury Yields by Qtr'!F6+'Current Spreads by Qtr'!F76/10000</f>
        <v>1.1263242825E-2</v>
      </c>
      <c r="G76" s="36">
        <f>'Treasury Yields by Qtr'!G6+'Current Spreads by Qtr'!G76/10000</f>
        <v>1.5007738416000001E-2</v>
      </c>
    </row>
    <row r="77" spans="1:7" x14ac:dyDescent="0.25">
      <c r="A77" s="93">
        <f>A76+1</f>
        <v>2</v>
      </c>
      <c r="B77" s="36">
        <f>'Treasury Yields by Qtr'!B7+'Current Spreads by Qtr'!B77/10000</f>
        <v>1.0638310703179247E-2</v>
      </c>
      <c r="C77" s="36">
        <f>'Treasury Yields by Qtr'!C7+'Current Spreads by Qtr'!C77/10000</f>
        <v>1.2910765987999999E-2</v>
      </c>
      <c r="D77" s="36">
        <f>'Treasury Yields by Qtr'!D7+'Current Spreads by Qtr'!D77/10000</f>
        <v>1.5715818311E-2</v>
      </c>
      <c r="E77" s="36">
        <f>'Treasury Yields by Qtr'!E7+'Current Spreads by Qtr'!E77/10000</f>
        <v>1.2953902273000001E-2</v>
      </c>
      <c r="F77" s="36">
        <f>'Treasury Yields by Qtr'!F7+'Current Spreads by Qtr'!F77/10000</f>
        <v>1.4860844707000002E-2</v>
      </c>
      <c r="G77" s="36">
        <f>'Treasury Yields by Qtr'!G7+'Current Spreads by Qtr'!G77/10000</f>
        <v>1.8979019115000002E-2</v>
      </c>
    </row>
    <row r="78" spans="1:7" x14ac:dyDescent="0.25">
      <c r="A78" s="93">
        <f t="shared" ref="A78:A105" si="2">A77+1</f>
        <v>3</v>
      </c>
      <c r="B78" s="36">
        <f>'Treasury Yields by Qtr'!B8+'Current Spreads by Qtr'!B78/10000</f>
        <v>1.6565217388858012E-2</v>
      </c>
      <c r="C78" s="36">
        <f>'Treasury Yields by Qtr'!C8+'Current Spreads by Qtr'!C78/10000</f>
        <v>1.8093113632000002E-2</v>
      </c>
      <c r="D78" s="36">
        <f>'Treasury Yields by Qtr'!D8+'Current Spreads by Qtr'!D78/10000</f>
        <v>2.0047178064999997E-2</v>
      </c>
      <c r="E78" s="36">
        <f>'Treasury Yields by Qtr'!E8+'Current Spreads by Qtr'!E78/10000</f>
        <v>1.7422214950999999E-2</v>
      </c>
      <c r="F78" s="36">
        <f>'Treasury Yields by Qtr'!F8+'Current Spreads by Qtr'!F78/10000</f>
        <v>1.8545697198999997E-2</v>
      </c>
      <c r="G78" s="36">
        <f>'Treasury Yields by Qtr'!G8+'Current Spreads by Qtr'!G78/10000</f>
        <v>2.2377963802000002E-2</v>
      </c>
    </row>
    <row r="79" spans="1:7" x14ac:dyDescent="0.25">
      <c r="A79" s="93">
        <f t="shared" si="2"/>
        <v>4</v>
      </c>
      <c r="B79" s="36">
        <f>'Treasury Yields by Qtr'!B9+'Current Spreads by Qtr'!B79/10000</f>
        <v>2.1510660979851583E-2</v>
      </c>
      <c r="C79" s="36">
        <f>'Treasury Yields by Qtr'!C9+'Current Spreads by Qtr'!C79/10000</f>
        <v>2.2174605478000001E-2</v>
      </c>
      <c r="D79" s="36">
        <f>'Treasury Yields by Qtr'!D9+'Current Spreads by Qtr'!D79/10000</f>
        <v>2.3938939570000001E-2</v>
      </c>
      <c r="E79" s="36">
        <f>'Treasury Yields by Qtr'!E9+'Current Spreads by Qtr'!E79/10000</f>
        <v>2.1731762972E-2</v>
      </c>
      <c r="F79" s="36">
        <f>'Treasury Yields by Qtr'!F9+'Current Spreads by Qtr'!F79/10000</f>
        <v>2.1872921591000002E-2</v>
      </c>
      <c r="G79" s="36">
        <f>'Treasury Yields by Qtr'!G9+'Current Spreads by Qtr'!G79/10000</f>
        <v>2.5895028088000004E-2</v>
      </c>
    </row>
    <row r="80" spans="1:7" x14ac:dyDescent="0.25">
      <c r="A80" s="93">
        <f t="shared" si="2"/>
        <v>5</v>
      </c>
      <c r="B80" s="36">
        <f>'Treasury Yields by Qtr'!B10+'Current Spreads by Qtr'!B80/10000</f>
        <v>2.5244558844736253E-2</v>
      </c>
      <c r="C80" s="36">
        <f>'Treasury Yields by Qtr'!C10+'Current Spreads by Qtr'!C80/10000</f>
        <v>2.5230685709999999E-2</v>
      </c>
      <c r="D80" s="36">
        <f>'Treasury Yields by Qtr'!D10+'Current Spreads by Qtr'!D80/10000</f>
        <v>2.6944864004999999E-2</v>
      </c>
      <c r="E80" s="36">
        <f>'Treasury Yields by Qtr'!E10+'Current Spreads by Qtr'!E80/10000</f>
        <v>2.5366452744999997E-2</v>
      </c>
      <c r="F80" s="36">
        <f>'Treasury Yields by Qtr'!F10+'Current Spreads by Qtr'!F80/10000</f>
        <v>2.4973692549E-2</v>
      </c>
      <c r="G80" s="36">
        <f>'Treasury Yields by Qtr'!G10+'Current Spreads by Qtr'!G80/10000</f>
        <v>2.8683332492000002E-2</v>
      </c>
    </row>
    <row r="81" spans="1:7" x14ac:dyDescent="0.25">
      <c r="A81" s="93">
        <f t="shared" si="2"/>
        <v>6</v>
      </c>
      <c r="B81" s="36">
        <f>'Treasury Yields by Qtr'!B11+'Current Spreads by Qtr'!B81/10000</f>
        <v>2.8264143117532121E-2</v>
      </c>
      <c r="C81" s="36">
        <f>'Treasury Yields by Qtr'!C11+'Current Spreads by Qtr'!C81/10000</f>
        <v>2.7790744467E-2</v>
      </c>
      <c r="D81" s="36">
        <f>'Treasury Yields by Qtr'!D11+'Current Spreads by Qtr'!D81/10000</f>
        <v>2.9464497149000003E-2</v>
      </c>
      <c r="E81" s="36">
        <f>'Treasury Yields by Qtr'!E11+'Current Spreads by Qtr'!E81/10000</f>
        <v>2.8331021397999999E-2</v>
      </c>
      <c r="F81" s="36">
        <f>'Treasury Yields by Qtr'!F11+'Current Spreads by Qtr'!F81/10000</f>
        <v>2.7938142151999999E-2</v>
      </c>
      <c r="G81" s="36">
        <f>'Treasury Yields by Qtr'!G11+'Current Spreads by Qtr'!G81/10000</f>
        <v>3.1080866818999998E-2</v>
      </c>
    </row>
    <row r="82" spans="1:7" x14ac:dyDescent="0.25">
      <c r="A82" s="93">
        <f t="shared" si="2"/>
        <v>7</v>
      </c>
      <c r="B82" s="36">
        <f>'Treasury Yields by Qtr'!B12+'Current Spreads by Qtr'!B82/10000</f>
        <v>3.0531813217774113E-2</v>
      </c>
      <c r="C82" s="36">
        <f>'Treasury Yields by Qtr'!C12+'Current Spreads by Qtr'!C82/10000</f>
        <v>2.9659518328666666E-2</v>
      </c>
      <c r="D82" s="36">
        <f>'Treasury Yields by Qtr'!D12+'Current Spreads by Qtr'!D82/10000</f>
        <v>3.0918430874000001E-2</v>
      </c>
      <c r="E82" s="36">
        <f>'Treasury Yields by Qtr'!E12+'Current Spreads by Qtr'!E82/10000</f>
        <v>3.0650066744333335E-2</v>
      </c>
      <c r="F82" s="36">
        <f>'Treasury Yields by Qtr'!F12+'Current Spreads by Qtr'!F82/10000</f>
        <v>3.0220043322666666E-2</v>
      </c>
      <c r="G82" s="36">
        <f>'Treasury Yields by Qtr'!G12+'Current Spreads by Qtr'!G82/10000</f>
        <v>3.2912476772333332E-2</v>
      </c>
    </row>
    <row r="83" spans="1:7" x14ac:dyDescent="0.25">
      <c r="A83" s="93">
        <f t="shared" si="2"/>
        <v>8</v>
      </c>
      <c r="B83" s="36">
        <f>'Treasury Yields by Qtr'!B13+'Current Spreads by Qtr'!B83/10000</f>
        <v>3.2491662773974903E-2</v>
      </c>
      <c r="C83" s="36">
        <f>'Treasury Yields by Qtr'!C13+'Current Spreads by Qtr'!C83/10000</f>
        <v>3.1224838957333335E-2</v>
      </c>
      <c r="D83" s="36">
        <f>'Treasury Yields by Qtr'!D13+'Current Spreads by Qtr'!D83/10000</f>
        <v>3.2129198385000002E-2</v>
      </c>
      <c r="E83" s="36">
        <f>'Treasury Yields by Qtr'!E13+'Current Spreads by Qtr'!E83/10000</f>
        <v>3.2544659314666664E-2</v>
      </c>
      <c r="F83" s="36">
        <f>'Treasury Yields by Qtr'!F13+'Current Spreads by Qtr'!F83/10000</f>
        <v>3.2119372706333332E-2</v>
      </c>
      <c r="G83" s="36">
        <f>'Treasury Yields by Qtr'!G13+'Current Spreads by Qtr'!G83/10000</f>
        <v>3.4469189549666671E-2</v>
      </c>
    </row>
    <row r="84" spans="1:7" x14ac:dyDescent="0.25">
      <c r="A84" s="93">
        <f t="shared" si="2"/>
        <v>9</v>
      </c>
      <c r="B84" s="36">
        <f>'Treasury Yields by Qtr'!B14+'Current Spreads by Qtr'!B84/10000</f>
        <v>3.42225743318691E-2</v>
      </c>
      <c r="C84" s="36">
        <f>'Treasury Yields by Qtr'!C14+'Current Spreads by Qtr'!C84/10000</f>
        <v>3.2587448115999999E-2</v>
      </c>
      <c r="D84" s="36">
        <f>'Treasury Yields by Qtr'!D14+'Current Spreads by Qtr'!D84/10000</f>
        <v>3.3167967211000002E-2</v>
      </c>
      <c r="E84" s="36">
        <f>'Treasury Yields by Qtr'!E14+'Current Spreads by Qtr'!E84/10000</f>
        <v>3.4178870302000001E-2</v>
      </c>
      <c r="F84" s="36">
        <f>'Treasury Yields by Qtr'!F14+'Current Spreads by Qtr'!F84/10000</f>
        <v>3.3781064565999996E-2</v>
      </c>
      <c r="G84" s="36">
        <f>'Treasury Yields by Qtr'!G14+'Current Spreads by Qtr'!G84/10000</f>
        <v>3.5853921115999998E-2</v>
      </c>
    </row>
    <row r="85" spans="1:7" x14ac:dyDescent="0.25">
      <c r="A85" s="93">
        <f t="shared" si="2"/>
        <v>10</v>
      </c>
      <c r="B85" s="36">
        <f>'Treasury Yields by Qtr'!B15+'Current Spreads by Qtr'!B85/10000</f>
        <v>3.5447476133095693E-2</v>
      </c>
      <c r="C85" s="36">
        <f>'Treasury Yields by Qtr'!C15+'Current Spreads by Qtr'!C85/10000</f>
        <v>3.3495414883666669E-2</v>
      </c>
      <c r="D85" s="36">
        <f>'Treasury Yields by Qtr'!D15+'Current Spreads by Qtr'!D85/10000</f>
        <v>3.404797219933333E-2</v>
      </c>
      <c r="E85" s="36">
        <f>'Treasury Yields by Qtr'!E15+'Current Spreads by Qtr'!E85/10000</f>
        <v>3.5336025532999998E-2</v>
      </c>
      <c r="F85" s="36">
        <f>'Treasury Yields by Qtr'!F15+'Current Spreads by Qtr'!F85/10000</f>
        <v>3.4877217312666672E-2</v>
      </c>
      <c r="G85" s="36">
        <f>'Treasury Yields by Qtr'!G15+'Current Spreads by Qtr'!G85/10000</f>
        <v>3.6831341247333331E-2</v>
      </c>
    </row>
    <row r="86" spans="1:7" x14ac:dyDescent="0.25">
      <c r="A86" s="93">
        <f t="shared" si="2"/>
        <v>11</v>
      </c>
      <c r="B86" s="36">
        <f>'Treasury Yields by Qtr'!B16+'Current Spreads by Qtr'!B86/10000</f>
        <v>3.6514552112630674E-2</v>
      </c>
      <c r="C86" s="36">
        <f>'Treasury Yields by Qtr'!C16+'Current Spreads by Qtr'!C86/10000</f>
        <v>3.4298811513333333E-2</v>
      </c>
      <c r="D86" s="36">
        <f>'Treasury Yields by Qtr'!D16+'Current Spreads by Qtr'!D86/10000</f>
        <v>3.4823436515666668E-2</v>
      </c>
      <c r="E86" s="36">
        <f>'Treasury Yields by Qtr'!E16+'Current Spreads by Qtr'!E86/10000</f>
        <v>3.6396817205000001E-2</v>
      </c>
      <c r="F86" s="36">
        <f>'Treasury Yields by Qtr'!F16+'Current Spreads by Qtr'!F86/10000</f>
        <v>3.5874914135333336E-2</v>
      </c>
      <c r="G86" s="36">
        <f>'Treasury Yields by Qtr'!G16+'Current Spreads by Qtr'!G86/10000</f>
        <v>3.7735093549666671E-2</v>
      </c>
    </row>
    <row r="87" spans="1:7" x14ac:dyDescent="0.25">
      <c r="A87" s="93">
        <f t="shared" si="2"/>
        <v>12</v>
      </c>
      <c r="B87" s="36">
        <f>'Treasury Yields by Qtr'!B17+'Current Spreads by Qtr'!B87/10000</f>
        <v>3.7445486175004872E-2</v>
      </c>
      <c r="C87" s="36">
        <f>'Treasury Yields by Qtr'!C17+'Current Spreads by Qtr'!C87/10000</f>
        <v>3.5024102245000001E-2</v>
      </c>
      <c r="D87" s="36">
        <f>'Treasury Yields by Qtr'!D17+'Current Spreads by Qtr'!D87/10000</f>
        <v>3.5512870624999998E-2</v>
      </c>
      <c r="E87" s="36">
        <f>'Treasury Yields by Qtr'!E17+'Current Spreads by Qtr'!E87/10000</f>
        <v>3.7402939836000001E-2</v>
      </c>
      <c r="F87" s="36">
        <f>'Treasury Yields by Qtr'!F17+'Current Spreads by Qtr'!F87/10000</f>
        <v>3.6811887818000003E-2</v>
      </c>
      <c r="G87" s="36">
        <f>'Treasury Yields by Qtr'!G17+'Current Spreads by Qtr'!G87/10000</f>
        <v>3.8592059457999997E-2</v>
      </c>
    </row>
    <row r="88" spans="1:7" x14ac:dyDescent="0.25">
      <c r="A88" s="93">
        <f t="shared" si="2"/>
        <v>13</v>
      </c>
      <c r="B88" s="36">
        <f>'Treasury Yields by Qtr'!B18+'Current Spreads by Qtr'!B88/10000</f>
        <v>3.8269483605959956E-2</v>
      </c>
      <c r="C88" s="36">
        <f>'Treasury Yields by Qtr'!C18+'Current Spreads by Qtr'!C88/10000</f>
        <v>3.5690765365666663E-2</v>
      </c>
      <c r="D88" s="36">
        <f>'Treasury Yields by Qtr'!D18+'Current Spreads by Qtr'!D88/10000</f>
        <v>3.6134111833333329E-2</v>
      </c>
      <c r="E88" s="36">
        <f>'Treasury Yields by Qtr'!E18+'Current Spreads by Qtr'!E88/10000</f>
        <v>3.8368485666999998E-2</v>
      </c>
      <c r="F88" s="36">
        <f>'Treasury Yields by Qtr'!F18+'Current Spreads by Qtr'!F88/10000</f>
        <v>3.7712770578666663E-2</v>
      </c>
      <c r="G88" s="36">
        <f>'Treasury Yields by Qtr'!G18+'Current Spreads by Qtr'!G88/10000</f>
        <v>3.941825427733333E-2</v>
      </c>
    </row>
    <row r="89" spans="1:7" x14ac:dyDescent="0.25">
      <c r="A89" s="93">
        <f t="shared" si="2"/>
        <v>14</v>
      </c>
      <c r="B89" s="36">
        <f>'Treasury Yields by Qtr'!B19+'Current Spreads by Qtr'!B89/10000</f>
        <v>3.9009984228422147E-2</v>
      </c>
      <c r="C89" s="36">
        <f>'Treasury Yields by Qtr'!C19+'Current Spreads by Qtr'!C89/10000</f>
        <v>3.6313007977333334E-2</v>
      </c>
      <c r="D89" s="36">
        <f>'Treasury Yields by Qtr'!D19+'Current Spreads by Qtr'!D89/10000</f>
        <v>3.6700234107666665E-2</v>
      </c>
      <c r="E89" s="36">
        <f>'Treasury Yields by Qtr'!E19+'Current Spreads by Qtr'!E89/10000</f>
        <v>3.9297358125000001E-2</v>
      </c>
      <c r="F89" s="36">
        <f>'Treasury Yields by Qtr'!F19+'Current Spreads by Qtr'!F89/10000</f>
        <v>3.8580263779333331E-2</v>
      </c>
      <c r="G89" s="36">
        <f>'Treasury Yields by Qtr'!G19+'Current Spreads by Qtr'!G89/10000</f>
        <v>4.0216710975666668E-2</v>
      </c>
    </row>
    <row r="90" spans="1:7" x14ac:dyDescent="0.25">
      <c r="A90" s="93">
        <f t="shared" si="2"/>
        <v>15</v>
      </c>
      <c r="B90" s="36">
        <f>'Treasury Yields by Qtr'!B20+'Current Spreads by Qtr'!B90/10000</f>
        <v>3.9683652349248137E-2</v>
      </c>
      <c r="C90" s="36">
        <f>'Treasury Yields by Qtr'!C20+'Current Spreads by Qtr'!C90/10000</f>
        <v>3.6901021045000003E-2</v>
      </c>
      <c r="D90" s="36">
        <f>'Treasury Yields by Qtr'!D20+'Current Spreads by Qtr'!D90/10000</f>
        <v>3.7221052516999996E-2</v>
      </c>
      <c r="E90" s="36">
        <f>'Treasury Yields by Qtr'!E20+'Current Spreads by Qtr'!E90/10000</f>
        <v>4.0192474797999998E-2</v>
      </c>
      <c r="F90" s="36">
        <f>'Treasury Yields by Qtr'!F20+'Current Spreads by Qtr'!F90/10000</f>
        <v>3.9419018230999997E-2</v>
      </c>
      <c r="G90" s="36">
        <f>'Treasury Yields by Qtr'!G20+'Current Spreads by Qtr'!G90/10000</f>
        <v>4.0992575148999996E-2</v>
      </c>
    </row>
    <row r="91" spans="1:7" x14ac:dyDescent="0.25">
      <c r="A91" s="93">
        <f t="shared" si="2"/>
        <v>16</v>
      </c>
      <c r="B91" s="36">
        <f>'Treasury Yields by Qtr'!B21+'Current Spreads by Qtr'!B91/10000</f>
        <v>4.0303550561460323E-2</v>
      </c>
      <c r="C91" s="36">
        <f>'Treasury Yields by Qtr'!C21+'Current Spreads by Qtr'!C91/10000</f>
        <v>3.7462879743666661E-2</v>
      </c>
      <c r="D91" s="36">
        <f>'Treasury Yields by Qtr'!D21+'Current Spreads by Qtr'!D91/10000</f>
        <v>3.7703670439333335E-2</v>
      </c>
      <c r="E91" s="36">
        <f>'Treasury Yields by Qtr'!E21+'Current Spreads by Qtr'!E91/10000</f>
        <v>4.1055391671999994E-2</v>
      </c>
      <c r="F91" s="36">
        <f>'Treasury Yields by Qtr'!F21+'Current Spreads by Qtr'!F91/10000</f>
        <v>4.0230609602666667E-2</v>
      </c>
      <c r="G91" s="36">
        <f>'Treasury Yields by Qtr'!G21+'Current Spreads by Qtr'!G91/10000</f>
        <v>4.174845461533333E-2</v>
      </c>
    </row>
    <row r="92" spans="1:7" x14ac:dyDescent="0.25">
      <c r="A92" s="93">
        <f t="shared" si="2"/>
        <v>17</v>
      </c>
      <c r="B92" s="36">
        <f>'Treasury Yields by Qtr'!B22+'Current Spreads by Qtr'!B92/10000</f>
        <v>4.0879551998098215E-2</v>
      </c>
      <c r="C92" s="36">
        <f>'Treasury Yields by Qtr'!C22+'Current Spreads by Qtr'!C92/10000</f>
        <v>3.8004758297333338E-2</v>
      </c>
      <c r="D92" s="36">
        <f>'Treasury Yields by Qtr'!D22+'Current Spreads by Qtr'!D92/10000</f>
        <v>3.8153508532666663E-2</v>
      </c>
      <c r="E92" s="36">
        <f>'Treasury Yields by Qtr'!E22+'Current Spreads by Qtr'!E92/10000</f>
        <v>4.1886981226999999E-2</v>
      </c>
      <c r="F92" s="36">
        <f>'Treasury Yields by Qtr'!F22+'Current Spreads by Qtr'!F92/10000</f>
        <v>4.1017552383333336E-2</v>
      </c>
      <c r="G92" s="36">
        <f>'Treasury Yields by Qtr'!G22+'Current Spreads by Qtr'!G92/10000</f>
        <v>4.2487331931666664E-2</v>
      </c>
    </row>
    <row r="93" spans="1:7" x14ac:dyDescent="0.25">
      <c r="A93" s="93">
        <f t="shared" si="2"/>
        <v>18</v>
      </c>
      <c r="B93" s="36">
        <f>'Treasury Yields by Qtr'!B23+'Current Spreads by Qtr'!B93/10000</f>
        <v>4.1419556354729409E-2</v>
      </c>
      <c r="C93" s="36">
        <f>'Treasury Yields by Qtr'!C23+'Current Spreads by Qtr'!C93/10000</f>
        <v>3.8531650006E-2</v>
      </c>
      <c r="D93" s="36">
        <f>'Treasury Yields by Qtr'!D23+'Current Spreads by Qtr'!D93/10000</f>
        <v>3.8574339560000004E-2</v>
      </c>
      <c r="E93" s="36">
        <f>'Treasury Yields by Qtr'!E23+'Current Spreads by Qtr'!E93/10000</f>
        <v>4.2686942277999997E-2</v>
      </c>
      <c r="F93" s="36">
        <f>'Treasury Yields by Qtr'!F23+'Current Spreads by Qtr'!F93/10000</f>
        <v>4.1777346817999994E-2</v>
      </c>
      <c r="G93" s="36">
        <f>'Treasury Yields by Qtr'!G23+'Current Spreads by Qtr'!G93/10000</f>
        <v>4.3208101043000005E-2</v>
      </c>
    </row>
    <row r="94" spans="1:7" x14ac:dyDescent="0.25">
      <c r="A94" s="93">
        <f t="shared" si="2"/>
        <v>19</v>
      </c>
      <c r="B94" s="36">
        <f>'Treasury Yields by Qtr'!B24+'Current Spreads by Qtr'!B94/10000</f>
        <v>4.192941901675569E-2</v>
      </c>
      <c r="C94" s="36">
        <f>'Treasury Yields by Qtr'!C24+'Current Spreads by Qtr'!C94/10000</f>
        <v>3.9047351514666664E-2</v>
      </c>
      <c r="D94" s="36">
        <f>'Treasury Yields by Qtr'!D24+'Current Spreads by Qtr'!D94/10000</f>
        <v>3.8969332067333336E-2</v>
      </c>
      <c r="E94" s="36">
        <f>'Treasury Yields by Qtr'!E24+'Current Spreads by Qtr'!E94/10000</f>
        <v>4.3455010591000001E-2</v>
      </c>
      <c r="F94" s="36">
        <f>'Treasury Yields by Qtr'!F24+'Current Spreads by Qtr'!F94/10000</f>
        <v>4.2511413409666667E-2</v>
      </c>
      <c r="G94" s="36">
        <f>'Treasury Yields by Qtr'!G24+'Current Spreads by Qtr'!G94/10000</f>
        <v>4.3912795107333327E-2</v>
      </c>
    </row>
    <row r="95" spans="1:7" x14ac:dyDescent="0.25">
      <c r="A95" s="93">
        <f t="shared" si="2"/>
        <v>20</v>
      </c>
      <c r="B95" s="36">
        <f>'Treasury Yields by Qtr'!B25+'Current Spreads by Qtr'!B95/10000</f>
        <v>4.2414357168777388E-2</v>
      </c>
      <c r="C95" s="36">
        <f>'Treasury Yields by Qtr'!C25+'Current Spreads by Qtr'!C95/10000</f>
        <v>3.9555257414333335E-2</v>
      </c>
      <c r="D95" s="36">
        <f>'Treasury Yields by Qtr'!D25+'Current Spreads by Qtr'!D95/10000</f>
        <v>3.9340810908666667E-2</v>
      </c>
      <c r="E95" s="36">
        <f>'Treasury Yields by Qtr'!E25+'Current Spreads by Qtr'!E95/10000</f>
        <v>4.4190305898999999E-2</v>
      </c>
      <c r="F95" s="36">
        <f>'Treasury Yields by Qtr'!F25+'Current Spreads by Qtr'!F95/10000</f>
        <v>4.3219245049333332E-2</v>
      </c>
      <c r="G95" s="36">
        <f>'Treasury Yields by Qtr'!G25+'Current Spreads by Qtr'!G95/10000</f>
        <v>4.4601691153666662E-2</v>
      </c>
    </row>
    <row r="96" spans="1:7" x14ac:dyDescent="0.25">
      <c r="A96" s="93">
        <f t="shared" si="2"/>
        <v>21</v>
      </c>
      <c r="B96" s="36">
        <f>'Treasury Yields by Qtr'!B26+'Current Spreads by Qtr'!B96/10000</f>
        <v>4.2878515181544868E-2</v>
      </c>
      <c r="C96" s="36">
        <f>'Treasury Yields by Qtr'!C26+'Current Spreads by Qtr'!C96/10000</f>
        <v>4.0058170871999997E-2</v>
      </c>
      <c r="D96" s="36">
        <f>'Treasury Yields by Qtr'!D26+'Current Spreads by Qtr'!D96/10000</f>
        <v>3.9690635121000004E-2</v>
      </c>
      <c r="E96" s="36">
        <f>'Treasury Yields by Qtr'!E26+'Current Spreads by Qtr'!E96/10000</f>
        <v>4.4891719646E-2</v>
      </c>
      <c r="F96" s="36">
        <f>'Treasury Yields by Qtr'!F26+'Current Spreads by Qtr'!F96/10000</f>
        <v>4.3905768787000005E-2</v>
      </c>
      <c r="G96" s="36">
        <f>'Treasury Yields by Qtr'!G26+'Current Spreads by Qtr'!G96/10000</f>
        <v>4.5280089812999996E-2</v>
      </c>
    </row>
    <row r="97" spans="1:7" x14ac:dyDescent="0.25">
      <c r="A97" s="93">
        <f t="shared" si="2"/>
        <v>22</v>
      </c>
      <c r="B97" s="36">
        <f>'Treasury Yields by Qtr'!B27+'Current Spreads by Qtr'!B97/10000</f>
        <v>4.3325520018061559E-2</v>
      </c>
      <c r="C97" s="36">
        <f>'Treasury Yields by Qtr'!C27+'Current Spreads by Qtr'!C97/10000</f>
        <v>4.0558556084666665E-2</v>
      </c>
      <c r="D97" s="36">
        <f>'Treasury Yields by Qtr'!D27+'Current Spreads by Qtr'!D97/10000</f>
        <v>4.001990673533333E-2</v>
      </c>
      <c r="E97" s="36">
        <f>'Treasury Yields by Qtr'!E27+'Current Spreads by Qtr'!E97/10000</f>
        <v>4.5557346951E-2</v>
      </c>
      <c r="F97" s="36">
        <f>'Treasury Yields by Qtr'!F27+'Current Spreads by Qtr'!F97/10000</f>
        <v>4.4558530055666665E-2</v>
      </c>
      <c r="G97" s="36">
        <f>'Treasury Yields by Qtr'!G27+'Current Spreads by Qtr'!G97/10000</f>
        <v>4.5937708462333332E-2</v>
      </c>
    </row>
    <row r="98" spans="1:7" x14ac:dyDescent="0.25">
      <c r="A98" s="93">
        <f t="shared" si="2"/>
        <v>23</v>
      </c>
      <c r="B98" s="36">
        <f>'Treasury Yields by Qtr'!B28+'Current Spreads by Qtr'!B98/10000</f>
        <v>4.3758065747329954E-2</v>
      </c>
      <c r="C98" s="36">
        <f>'Treasury Yields by Qtr'!C28+'Current Spreads by Qtr'!C98/10000</f>
        <v>4.1058313969333335E-2</v>
      </c>
      <c r="D98" s="36">
        <f>'Treasury Yields by Qtr'!D28+'Current Spreads by Qtr'!D98/10000</f>
        <v>4.0329720268666672E-2</v>
      </c>
      <c r="E98" s="36">
        <f>'Treasury Yields by Qtr'!E28+'Current Spreads by Qtr'!E98/10000</f>
        <v>4.618552268E-2</v>
      </c>
      <c r="F98" s="36">
        <f>'Treasury Yields by Qtr'!F28+'Current Spreads by Qtr'!F98/10000</f>
        <v>4.5182063726333335E-2</v>
      </c>
      <c r="G98" s="36">
        <f>'Treasury Yields by Qtr'!G28+'Current Spreads by Qtr'!G98/10000</f>
        <v>4.6579482682666665E-2</v>
      </c>
    </row>
    <row r="99" spans="1:7" x14ac:dyDescent="0.25">
      <c r="A99" s="93">
        <f t="shared" si="2"/>
        <v>24</v>
      </c>
      <c r="B99" s="36">
        <f>'Treasury Yields by Qtr'!B29+'Current Spreads by Qtr'!B99/10000</f>
        <v>4.4178863259137245E-2</v>
      </c>
      <c r="C99" s="36">
        <f>'Treasury Yields by Qtr'!C29+'Current Spreads by Qtr'!C99/10000</f>
        <v>4.1559414545999998E-2</v>
      </c>
      <c r="D99" s="36">
        <f>'Treasury Yields by Qtr'!D29+'Current Spreads by Qtr'!D99/10000</f>
        <v>4.0620772987000002E-2</v>
      </c>
      <c r="E99" s="36">
        <f>'Treasury Yields by Qtr'!E29+'Current Spreads by Qtr'!E99/10000</f>
        <v>4.6774155612999996E-2</v>
      </c>
      <c r="F99" s="36">
        <f>'Treasury Yields by Qtr'!F29+'Current Spreads by Qtr'!F99/10000</f>
        <v>4.5774956586999996E-2</v>
      </c>
      <c r="G99" s="36">
        <f>'Treasury Yields by Qtr'!G29+'Current Spreads by Qtr'!G99/10000</f>
        <v>4.7204886887000003E-2</v>
      </c>
    </row>
    <row r="100" spans="1:7" x14ac:dyDescent="0.25">
      <c r="A100" s="93">
        <f t="shared" si="2"/>
        <v>25</v>
      </c>
      <c r="B100" s="36">
        <f>'Treasury Yields by Qtr'!B30+'Current Spreads by Qtr'!B100/10000</f>
        <v>4.4590165716459539E-2</v>
      </c>
      <c r="C100" s="36">
        <f>'Treasury Yields by Qtr'!C30+'Current Spreads by Qtr'!C100/10000</f>
        <v>4.2063541096666671E-2</v>
      </c>
      <c r="D100" s="36">
        <f>'Treasury Yields by Qtr'!D30+'Current Spreads by Qtr'!D100/10000</f>
        <v>4.089363721633333E-2</v>
      </c>
      <c r="E100" s="36">
        <f>'Treasury Yields by Qtr'!E30+'Current Spreads by Qtr'!E100/10000</f>
        <v>4.7321064278000001E-2</v>
      </c>
      <c r="F100" s="36">
        <f>'Treasury Yields by Qtr'!F30+'Current Spreads by Qtr'!F100/10000</f>
        <v>4.6336248249666666E-2</v>
      </c>
      <c r="G100" s="36">
        <f>'Treasury Yields by Qtr'!G30+'Current Spreads by Qtr'!G100/10000</f>
        <v>4.7814176316333334E-2</v>
      </c>
    </row>
    <row r="101" spans="1:7" x14ac:dyDescent="0.25">
      <c r="A101" s="93">
        <f t="shared" si="2"/>
        <v>26</v>
      </c>
      <c r="B101" s="36">
        <f>'Treasury Yields by Qtr'!B31+'Current Spreads by Qtr'!B101/10000</f>
        <v>4.4994098910363226E-2</v>
      </c>
      <c r="C101" s="36">
        <f>'Treasury Yields by Qtr'!C31+'Current Spreads by Qtr'!C101/10000</f>
        <v>4.2572311997333329E-2</v>
      </c>
      <c r="D101" s="36">
        <f>'Treasury Yields by Qtr'!D31+'Current Spreads by Qtr'!D101/10000</f>
        <v>4.1148392815666665E-2</v>
      </c>
      <c r="E101" s="36">
        <f>'Treasury Yields by Qtr'!E31+'Current Spreads by Qtr'!E101/10000</f>
        <v>4.7823425018999999E-2</v>
      </c>
      <c r="F101" s="36">
        <f>'Treasury Yields by Qtr'!F31+'Current Spreads by Qtr'!F101/10000</f>
        <v>4.6862426660333328E-2</v>
      </c>
      <c r="G101" s="36">
        <f>'Treasury Yields by Qtr'!G31+'Current Spreads by Qtr'!G101/10000</f>
        <v>4.8405004221666666E-2</v>
      </c>
    </row>
    <row r="102" spans="1:7" x14ac:dyDescent="0.25">
      <c r="A102" s="93">
        <f t="shared" si="2"/>
        <v>27</v>
      </c>
      <c r="B102" s="36">
        <f>'Treasury Yields by Qtr'!B32+'Current Spreads by Qtr'!B102/10000</f>
        <v>4.5392214939555815E-2</v>
      </c>
      <c r="C102" s="36">
        <f>'Treasury Yields by Qtr'!C32+'Current Spreads by Qtr'!C102/10000</f>
        <v>4.3086993825000003E-2</v>
      </c>
      <c r="D102" s="36">
        <f>'Treasury Yields by Qtr'!D32+'Current Spreads by Qtr'!D102/10000</f>
        <v>4.1385274755E-2</v>
      </c>
      <c r="E102" s="36">
        <f>'Treasury Yields by Qtr'!E32+'Current Spreads by Qtr'!E102/10000</f>
        <v>4.827869345E-2</v>
      </c>
      <c r="F102" s="36">
        <f>'Treasury Yields by Qtr'!F32+'Current Spreads by Qtr'!F102/10000</f>
        <v>4.7352450265999997E-2</v>
      </c>
      <c r="G102" s="36">
        <f>'Treasury Yields by Qtr'!G32+'Current Spreads by Qtr'!G102/10000</f>
        <v>4.8977311265000004E-2</v>
      </c>
    </row>
    <row r="103" spans="1:7" x14ac:dyDescent="0.25">
      <c r="A103" s="93">
        <f t="shared" si="2"/>
        <v>28</v>
      </c>
      <c r="B103" s="36">
        <f>'Treasury Yields by Qtr'!B33+'Current Spreads by Qtr'!B103/10000</f>
        <v>4.5786304966791314E-2</v>
      </c>
      <c r="C103" s="36">
        <f>'Treasury Yields by Qtr'!C33+'Current Spreads by Qtr'!C103/10000</f>
        <v>4.3609036704666669E-2</v>
      </c>
      <c r="D103" s="36">
        <f>'Treasury Yields by Qtr'!D33+'Current Spreads by Qtr'!D103/10000</f>
        <v>4.1604288729333333E-2</v>
      </c>
      <c r="E103" s="36">
        <f>'Treasury Yields by Qtr'!E33+'Current Spreads by Qtr'!E103/10000</f>
        <v>4.8684013348000002E-2</v>
      </c>
      <c r="F103" s="36">
        <f>'Treasury Yields by Qtr'!F33+'Current Spreads by Qtr'!F103/10000</f>
        <v>4.7804013443666665E-2</v>
      </c>
      <c r="G103" s="36">
        <f>'Treasury Yields by Qtr'!G33+'Current Spreads by Qtr'!G103/10000</f>
        <v>4.9530238437333327E-2</v>
      </c>
    </row>
    <row r="104" spans="1:7" x14ac:dyDescent="0.25">
      <c r="A104" s="93">
        <f t="shared" si="2"/>
        <v>29</v>
      </c>
      <c r="B104" s="36">
        <f>'Treasury Yields by Qtr'!B34+'Current Spreads by Qtr'!B104/10000</f>
        <v>4.6177884375313491E-2</v>
      </c>
      <c r="C104" s="36">
        <f>'Treasury Yields by Qtr'!C34+'Current Spreads by Qtr'!C104/10000</f>
        <v>4.4139763229333329E-2</v>
      </c>
      <c r="D104" s="36">
        <f>'Treasury Yields by Qtr'!D34+'Current Spreads by Qtr'!D104/10000</f>
        <v>4.1805402351666666E-2</v>
      </c>
      <c r="E104" s="36">
        <f>'Treasury Yields by Qtr'!E34+'Current Spreads by Qtr'!E104/10000</f>
        <v>4.9036507845999999E-2</v>
      </c>
      <c r="F104" s="36">
        <f>'Treasury Yields by Qtr'!F34+'Current Spreads by Qtr'!F104/10000</f>
        <v>4.8215287647333335E-2</v>
      </c>
      <c r="G104" s="36">
        <f>'Treasury Yields by Qtr'!G34+'Current Spreads by Qtr'!G104/10000</f>
        <v>5.0063195468666666E-2</v>
      </c>
    </row>
    <row r="105" spans="1:7" x14ac:dyDescent="0.25">
      <c r="A105" s="93">
        <f t="shared" si="2"/>
        <v>30</v>
      </c>
      <c r="B105" s="36">
        <f>'Treasury Yields by Qtr'!B35+'Current Spreads by Qtr'!B105/10000</f>
        <v>4.6568492777654978E-2</v>
      </c>
      <c r="C105" s="36">
        <f>'Treasury Yields by Qtr'!C35+'Current Spreads by Qtr'!C105/10000</f>
        <v>4.4680521261999999E-2</v>
      </c>
      <c r="D105" s="36">
        <f>'Treasury Yields by Qtr'!D35+'Current Spreads by Qtr'!D105/10000</f>
        <v>4.1988234816000003E-2</v>
      </c>
      <c r="E105" s="36">
        <f>'Treasury Yields by Qtr'!E35+'Current Spreads by Qtr'!E105/10000</f>
        <v>4.9332832202E-2</v>
      </c>
      <c r="F105" s="36">
        <f>'Treasury Yields by Qtr'!F35+'Current Spreads by Qtr'!F105/10000</f>
        <v>4.8582905028999999E-2</v>
      </c>
      <c r="G105" s="36">
        <f>'Treasury Yields by Qtr'!G35+'Current Spreads by Qtr'!G105/10000</f>
        <v>5.0573907313999994E-2</v>
      </c>
    </row>
    <row r="106" spans="1:7" x14ac:dyDescent="0.25">
      <c r="A106" s="7"/>
      <c r="B106" s="7"/>
      <c r="C106" s="7"/>
      <c r="D106" s="7"/>
      <c r="E106" s="7"/>
      <c r="G106" s="7"/>
    </row>
    <row r="107" spans="1:7" x14ac:dyDescent="0.25">
      <c r="A107" s="7"/>
      <c r="B107" s="7"/>
      <c r="C107" s="7"/>
      <c r="D107" s="7"/>
      <c r="E107" s="7"/>
      <c r="G107" s="7"/>
    </row>
    <row r="108" spans="1:7" x14ac:dyDescent="0.25">
      <c r="A108" s="7" t="s">
        <v>58</v>
      </c>
      <c r="B108" s="7"/>
      <c r="C108" s="7"/>
      <c r="D108" s="7"/>
      <c r="E108" s="7"/>
      <c r="G108" s="7"/>
    </row>
    <row r="109" spans="1:7" x14ac:dyDescent="0.25">
      <c r="A109" s="91" t="s">
        <v>52</v>
      </c>
      <c r="B109" s="92"/>
      <c r="C109" s="37"/>
      <c r="D109" s="37"/>
      <c r="E109" s="37"/>
      <c r="G109" s="7"/>
    </row>
    <row r="110" spans="1:7" x14ac:dyDescent="0.25">
      <c r="A110" s="34" t="s">
        <v>51</v>
      </c>
      <c r="B110" s="94">
        <v>41912</v>
      </c>
      <c r="C110" s="94">
        <v>42004</v>
      </c>
      <c r="D110" s="94">
        <v>42094</v>
      </c>
      <c r="E110" s="94">
        <v>42185</v>
      </c>
      <c r="F110" s="94">
        <v>42277</v>
      </c>
      <c r="G110" s="94">
        <v>42369</v>
      </c>
    </row>
    <row r="111" spans="1:7" x14ac:dyDescent="0.25">
      <c r="A111" s="93">
        <v>1</v>
      </c>
      <c r="B111" s="36">
        <f>'Treasury Yields by Qtr'!B6+'Current Spreads by Qtr'!B111/10000</f>
        <v>8.9167086685495184E-3</v>
      </c>
      <c r="C111" s="36">
        <f>'Treasury Yields by Qtr'!C6+'Current Spreads by Qtr'!C111/10000</f>
        <v>1.3815748596E-2</v>
      </c>
      <c r="D111" s="36">
        <f>'Treasury Yields by Qtr'!D6+'Current Spreads by Qtr'!D111/10000</f>
        <v>1.9609729334000001E-2</v>
      </c>
      <c r="E111" s="36">
        <f>'Treasury Yields by Qtr'!E6+'Current Spreads by Qtr'!E111/10000</f>
        <v>1.2687216385E-2</v>
      </c>
      <c r="F111" s="36">
        <f>'Treasury Yields by Qtr'!F6+'Current Spreads by Qtr'!F111/10000</f>
        <v>1.5928242825000001E-2</v>
      </c>
      <c r="G111" s="36">
        <f>'Treasury Yields by Qtr'!G6+'Current Spreads by Qtr'!G111/10000</f>
        <v>2.1070238416E-2</v>
      </c>
    </row>
    <row r="112" spans="1:7" x14ac:dyDescent="0.25">
      <c r="A112" s="93">
        <f>A111+1</f>
        <v>2</v>
      </c>
      <c r="B112" s="36">
        <f>'Treasury Yields by Qtr'!B7+'Current Spreads by Qtr'!B112/10000</f>
        <v>1.5209848835506625E-2</v>
      </c>
      <c r="C112" s="36">
        <f>'Treasury Yields by Qtr'!C7+'Current Spreads by Qtr'!C112/10000</f>
        <v>1.9019765987999999E-2</v>
      </c>
      <c r="D112" s="36">
        <f>'Treasury Yields by Qtr'!D7+'Current Spreads by Qtr'!D112/10000</f>
        <v>2.3019818310999998E-2</v>
      </c>
      <c r="E112" s="36">
        <f>'Treasury Yields by Qtr'!E7+'Current Spreads by Qtr'!E112/10000</f>
        <v>1.7424902273E-2</v>
      </c>
      <c r="F112" s="36">
        <f>'Treasury Yields by Qtr'!F7+'Current Spreads by Qtr'!F112/10000</f>
        <v>2.0292844707000001E-2</v>
      </c>
      <c r="G112" s="36">
        <f>'Treasury Yields by Qtr'!G7+'Current Spreads by Qtr'!G112/10000</f>
        <v>2.5949019114999999E-2</v>
      </c>
    </row>
    <row r="113" spans="1:7" x14ac:dyDescent="0.25">
      <c r="A113" s="93">
        <f t="shared" ref="A113:A140" si="3">A112+1</f>
        <v>3</v>
      </c>
      <c r="B113" s="36">
        <f>'Treasury Yields by Qtr'!B8+'Current Spreads by Qtr'!B113/10000</f>
        <v>2.1640491493944626E-2</v>
      </c>
      <c r="C113" s="36">
        <f>'Treasury Yields by Qtr'!C8+'Current Spreads by Qtr'!C113/10000</f>
        <v>2.4680863631999998E-2</v>
      </c>
      <c r="D113" s="36">
        <f>'Treasury Yields by Qtr'!D8+'Current Spreads by Qtr'!D113/10000</f>
        <v>2.7045178064999995E-2</v>
      </c>
      <c r="E113" s="36">
        <f>'Treasury Yields by Qtr'!E8+'Current Spreads by Qtr'!E113/10000</f>
        <v>2.2666214950999998E-2</v>
      </c>
      <c r="F113" s="36">
        <f>'Treasury Yields by Qtr'!F8+'Current Spreads by Qtr'!F113/10000</f>
        <v>2.4744697199E-2</v>
      </c>
      <c r="G113" s="36">
        <f>'Treasury Yields by Qtr'!G8+'Current Spreads by Qtr'!G113/10000</f>
        <v>3.0255463801999997E-2</v>
      </c>
    </row>
    <row r="114" spans="1:7" x14ac:dyDescent="0.25">
      <c r="A114" s="93">
        <f t="shared" si="3"/>
        <v>4</v>
      </c>
      <c r="B114" s="36">
        <f>'Treasury Yields by Qtr'!B9+'Current Spreads by Qtr'!B114/10000</f>
        <v>2.7089671057697436E-2</v>
      </c>
      <c r="C114" s="36">
        <f>'Treasury Yields by Qtr'!C9+'Current Spreads by Qtr'!C114/10000</f>
        <v>2.9241105477999997E-2</v>
      </c>
      <c r="D114" s="36">
        <f>'Treasury Yields by Qtr'!D9+'Current Spreads by Qtr'!D114/10000</f>
        <v>3.0630939570000001E-2</v>
      </c>
      <c r="E114" s="36">
        <f>'Treasury Yields by Qtr'!E9+'Current Spreads by Qtr'!E114/10000</f>
        <v>2.7748762971999998E-2</v>
      </c>
      <c r="F114" s="36">
        <f>'Treasury Yields by Qtr'!F9+'Current Spreads by Qtr'!F114/10000</f>
        <v>2.8838921590999999E-2</v>
      </c>
      <c r="G114" s="36">
        <f>'Treasury Yields by Qtr'!G9+'Current Spreads by Qtr'!G114/10000</f>
        <v>3.4680028087999998E-2</v>
      </c>
    </row>
    <row r="115" spans="1:7" x14ac:dyDescent="0.25">
      <c r="A115" s="93">
        <f t="shared" si="3"/>
        <v>5</v>
      </c>
      <c r="B115" s="36">
        <f>'Treasury Yields by Qtr'!B10+'Current Spreads by Qtr'!B115/10000</f>
        <v>3.1327304895341343E-2</v>
      </c>
      <c r="C115" s="36">
        <f>'Treasury Yields by Qtr'!C10+'Current Spreads by Qtr'!C115/10000</f>
        <v>3.2775935709999995E-2</v>
      </c>
      <c r="D115" s="36">
        <f>'Treasury Yields by Qtr'!D10+'Current Spreads by Qtr'!D115/10000</f>
        <v>3.3710864005000001E-2</v>
      </c>
      <c r="E115" s="36">
        <f>'Treasury Yields by Qtr'!E10+'Current Spreads by Qtr'!E115/10000</f>
        <v>3.1956952744999996E-2</v>
      </c>
      <c r="F115" s="36">
        <f>'Treasury Yields by Qtr'!F10+'Current Spreads by Qtr'!F115/10000</f>
        <v>3.2681192548999996E-2</v>
      </c>
      <c r="G115" s="36">
        <f>'Treasury Yields by Qtr'!G10+'Current Spreads by Qtr'!G115/10000</f>
        <v>3.8217832492000003E-2</v>
      </c>
    </row>
    <row r="116" spans="1:7" x14ac:dyDescent="0.25">
      <c r="A116" s="93">
        <f t="shared" si="3"/>
        <v>6</v>
      </c>
      <c r="B116" s="36">
        <f>'Treasury Yields by Qtr'!B11+'Current Spreads by Qtr'!B116/10000</f>
        <v>3.485062514089645E-2</v>
      </c>
      <c r="C116" s="36">
        <f>'Treasury Yields by Qtr'!C11+'Current Spreads by Qtr'!C116/10000</f>
        <v>3.5814744466999997E-2</v>
      </c>
      <c r="D116" s="36">
        <f>'Treasury Yields by Qtr'!D11+'Current Spreads by Qtr'!D116/10000</f>
        <v>3.6304497148999998E-2</v>
      </c>
      <c r="E116" s="36">
        <f>'Treasury Yields by Qtr'!E11+'Current Spreads by Qtr'!E116/10000</f>
        <v>3.5495021397999996E-2</v>
      </c>
      <c r="F116" s="36">
        <f>'Treasury Yields by Qtr'!F11+'Current Spreads by Qtr'!F116/10000</f>
        <v>3.6387142151999993E-2</v>
      </c>
      <c r="G116" s="36">
        <f>'Treasury Yields by Qtr'!G11+'Current Spreads by Qtr'!G116/10000</f>
        <v>4.1364866819E-2</v>
      </c>
    </row>
    <row r="117" spans="1:7" x14ac:dyDescent="0.25">
      <c r="A117" s="93">
        <f t="shared" si="3"/>
        <v>7</v>
      </c>
      <c r="B117" s="36">
        <f>'Treasury Yields by Qtr'!B12+'Current Spreads by Qtr'!B117/10000</f>
        <v>3.6959132162445299E-2</v>
      </c>
      <c r="C117" s="36">
        <f>'Treasury Yields by Qtr'!C12+'Current Spreads by Qtr'!C117/10000</f>
        <v>3.7427184995333332E-2</v>
      </c>
      <c r="D117" s="36">
        <f>'Treasury Yields by Qtr'!D12+'Current Spreads by Qtr'!D117/10000</f>
        <v>3.7707486429555556E-2</v>
      </c>
      <c r="E117" s="36">
        <f>'Treasury Yields by Qtr'!E12+'Current Spreads by Qtr'!E117/10000</f>
        <v>3.7701066744333336E-2</v>
      </c>
      <c r="F117" s="36">
        <f>'Treasury Yields by Qtr'!F12+'Current Spreads by Qtr'!F117/10000</f>
        <v>3.8555709989333331E-2</v>
      </c>
      <c r="G117" s="36">
        <f>'Treasury Yields by Qtr'!G12+'Current Spreads by Qtr'!G117/10000</f>
        <v>4.2915810105666669E-2</v>
      </c>
    </row>
    <row r="118" spans="1:7" x14ac:dyDescent="0.25">
      <c r="A118" s="93">
        <f t="shared" si="3"/>
        <v>8</v>
      </c>
      <c r="B118" s="36">
        <f>'Treasury Yields by Qtr'!B13+'Current Spreads by Qtr'!B118/10000</f>
        <v>3.8759818639952946E-2</v>
      </c>
      <c r="C118" s="36">
        <f>'Treasury Yields by Qtr'!C13+'Current Spreads by Qtr'!C118/10000</f>
        <v>3.8736172290666671E-2</v>
      </c>
      <c r="D118" s="36">
        <f>'Treasury Yields by Qtr'!D13+'Current Spreads by Qtr'!D118/10000</f>
        <v>3.8867309496111113E-2</v>
      </c>
      <c r="E118" s="36">
        <f>'Treasury Yields by Qtr'!E13+'Current Spreads by Qtr'!E118/10000</f>
        <v>3.9482659314666671E-2</v>
      </c>
      <c r="F118" s="36">
        <f>'Treasury Yields by Qtr'!F13+'Current Spreads by Qtr'!F118/10000</f>
        <v>4.0341706039666664E-2</v>
      </c>
      <c r="G118" s="36">
        <f>'Treasury Yields by Qtr'!G13+'Current Spreads by Qtr'!G118/10000</f>
        <v>4.4191856216333335E-2</v>
      </c>
    </row>
    <row r="119" spans="1:7" x14ac:dyDescent="0.25">
      <c r="A119" s="93">
        <f t="shared" si="3"/>
        <v>9</v>
      </c>
      <c r="B119" s="36">
        <f>'Treasury Yields by Qtr'!B14+'Current Spreads by Qtr'!B119/10000</f>
        <v>4.0331567119153998E-2</v>
      </c>
      <c r="C119" s="36">
        <f>'Treasury Yields by Qtr'!C14+'Current Spreads by Qtr'!C119/10000</f>
        <v>3.9842448116000004E-2</v>
      </c>
      <c r="D119" s="36">
        <f>'Treasury Yields by Qtr'!D14+'Current Spreads by Qtr'!D119/10000</f>
        <v>3.9855133877666669E-2</v>
      </c>
      <c r="E119" s="36">
        <f>'Treasury Yields by Qtr'!E14+'Current Spreads by Qtr'!E119/10000</f>
        <v>4.1003870302000006E-2</v>
      </c>
      <c r="F119" s="36">
        <f>'Treasury Yields by Qtr'!F14+'Current Spreads by Qtr'!F119/10000</f>
        <v>4.1890064566000002E-2</v>
      </c>
      <c r="G119" s="36">
        <f>'Treasury Yields by Qtr'!G14+'Current Spreads by Qtr'!G119/10000</f>
        <v>4.5295921115999997E-2</v>
      </c>
    </row>
    <row r="120" spans="1:7" x14ac:dyDescent="0.25">
      <c r="A120" s="93">
        <f t="shared" si="3"/>
        <v>10</v>
      </c>
      <c r="B120" s="36">
        <f>'Treasury Yields by Qtr'!B15+'Current Spreads by Qtr'!B120/10000</f>
        <v>4.1526915758677584E-2</v>
      </c>
      <c r="C120" s="36">
        <f>'Treasury Yields by Qtr'!C15+'Current Spreads by Qtr'!C120/10000</f>
        <v>4.0704348217000003E-2</v>
      </c>
      <c r="D120" s="36">
        <f>'Treasury Yields by Qtr'!D15+'Current Spreads by Qtr'!D120/10000</f>
        <v>4.0712461088222227E-2</v>
      </c>
      <c r="E120" s="36">
        <f>'Treasury Yields by Qtr'!E15+'Current Spreads by Qtr'!E120/10000</f>
        <v>4.2201958866333336E-2</v>
      </c>
      <c r="F120" s="36">
        <f>'Treasury Yields by Qtr'!F15+'Current Spreads by Qtr'!F120/10000</f>
        <v>4.3058217312666666E-2</v>
      </c>
      <c r="G120" s="36">
        <f>'Treasury Yields by Qtr'!G15+'Current Spreads by Qtr'!G120/10000</f>
        <v>4.6357279342571431E-2</v>
      </c>
    </row>
    <row r="121" spans="1:7" x14ac:dyDescent="0.25">
      <c r="A121" s="93">
        <f t="shared" si="3"/>
        <v>11</v>
      </c>
      <c r="B121" s="36">
        <f>'Treasury Yields by Qtr'!B16+'Current Spreads by Qtr'!B121/10000</f>
        <v>4.2564438576509558E-2</v>
      </c>
      <c r="C121" s="36">
        <f>'Treasury Yields by Qtr'!C16+'Current Spreads by Qtr'!C121/10000</f>
        <v>4.1461678180000003E-2</v>
      </c>
      <c r="D121" s="36">
        <f>'Treasury Yields by Qtr'!D16+'Current Spreads by Qtr'!D121/10000</f>
        <v>4.1465247626777779E-2</v>
      </c>
      <c r="E121" s="36">
        <f>'Treasury Yields by Qtr'!E16+'Current Spreads by Qtr'!E121/10000</f>
        <v>4.3303683871666665E-2</v>
      </c>
      <c r="F121" s="36">
        <f>'Treasury Yields by Qtr'!F16+'Current Spreads by Qtr'!F121/10000</f>
        <v>4.4127914135333332E-2</v>
      </c>
      <c r="G121" s="36">
        <f>'Treasury Yields by Qtr'!G16+'Current Spreads by Qtr'!G121/10000</f>
        <v>4.7344969740142857E-2</v>
      </c>
    </row>
    <row r="122" spans="1:7" x14ac:dyDescent="0.25">
      <c r="A122" s="93">
        <f t="shared" si="3"/>
        <v>12</v>
      </c>
      <c r="B122" s="36">
        <f>'Treasury Yields by Qtr'!B17+'Current Spreads by Qtr'!B122/10000</f>
        <v>4.3465819477180756E-2</v>
      </c>
      <c r="C122" s="36">
        <f>'Treasury Yields by Qtr'!C17+'Current Spreads by Qtr'!C122/10000</f>
        <v>4.2140902245E-2</v>
      </c>
      <c r="D122" s="36">
        <f>'Treasury Yields by Qtr'!D17+'Current Spreads by Qtr'!D122/10000</f>
        <v>4.2132003958333331E-2</v>
      </c>
      <c r="E122" s="36">
        <f>'Treasury Yields by Qtr'!E17+'Current Spreads by Qtr'!E122/10000</f>
        <v>4.4350739836000005E-2</v>
      </c>
      <c r="F122" s="36">
        <f>'Treasury Yields by Qtr'!F17+'Current Spreads by Qtr'!F122/10000</f>
        <v>4.5136887818000002E-2</v>
      </c>
      <c r="G122" s="36">
        <f>'Treasury Yields by Qtr'!G17+'Current Spreads by Qtr'!G122/10000</f>
        <v>4.8285873743714285E-2</v>
      </c>
    </row>
    <row r="123" spans="1:7" x14ac:dyDescent="0.25">
      <c r="A123" s="93">
        <f t="shared" si="3"/>
        <v>13</v>
      </c>
      <c r="B123" s="36">
        <f>'Treasury Yields by Qtr'!B18+'Current Spreads by Qtr'!B123/10000</f>
        <v>4.4260263746432826E-2</v>
      </c>
      <c r="C123" s="36">
        <f>'Treasury Yields by Qtr'!C18+'Current Spreads by Qtr'!C123/10000</f>
        <v>4.2761498698999999E-2</v>
      </c>
      <c r="D123" s="36">
        <f>'Treasury Yields by Qtr'!D18+'Current Spreads by Qtr'!D123/10000</f>
        <v>4.273056738888889E-2</v>
      </c>
      <c r="E123" s="36">
        <f>'Treasury Yields by Qtr'!E18+'Current Spreads by Qtr'!E123/10000</f>
        <v>4.5357219000333335E-2</v>
      </c>
      <c r="F123" s="36">
        <f>'Treasury Yields by Qtr'!F18+'Current Spreads by Qtr'!F123/10000</f>
        <v>4.6109770578666665E-2</v>
      </c>
      <c r="G123" s="36">
        <f>'Treasury Yields by Qtr'!G18+'Current Spreads by Qtr'!G123/10000</f>
        <v>4.9196006658285718E-2</v>
      </c>
    </row>
    <row r="124" spans="1:7" x14ac:dyDescent="0.25">
      <c r="A124" s="93">
        <f t="shared" si="3"/>
        <v>14</v>
      </c>
      <c r="B124" s="36">
        <f>'Treasury Yields by Qtr'!B19+'Current Spreads by Qtr'!B124/10000</f>
        <v>4.4971211207192018E-2</v>
      </c>
      <c r="C124" s="36">
        <f>'Treasury Yields by Qtr'!C19+'Current Spreads by Qtr'!C124/10000</f>
        <v>4.3337674643999999E-2</v>
      </c>
      <c r="D124" s="36">
        <f>'Treasury Yields by Qtr'!D19+'Current Spreads by Qtr'!D124/10000</f>
        <v>4.3274011885444441E-2</v>
      </c>
      <c r="E124" s="36">
        <f>'Treasury Yields by Qtr'!E19+'Current Spreads by Qtr'!E124/10000</f>
        <v>4.6327024791666671E-2</v>
      </c>
      <c r="F124" s="36">
        <f>'Treasury Yields by Qtr'!F19+'Current Spreads by Qtr'!F124/10000</f>
        <v>4.7049263779333328E-2</v>
      </c>
      <c r="G124" s="36">
        <f>'Treasury Yields by Qtr'!G19+'Current Spreads by Qtr'!G124/10000</f>
        <v>5.0078401451857144E-2</v>
      </c>
    </row>
    <row r="125" spans="1:7" x14ac:dyDescent="0.25">
      <c r="A125" s="93">
        <f t="shared" si="3"/>
        <v>15</v>
      </c>
      <c r="B125" s="36">
        <f>'Treasury Yields by Qtr'!B20+'Current Spreads by Qtr'!B125/10000</f>
        <v>4.5615326166315001E-2</v>
      </c>
      <c r="C125" s="36">
        <f>'Treasury Yields by Qtr'!C20+'Current Spreads by Qtr'!C125/10000</f>
        <v>4.3879621044999997E-2</v>
      </c>
      <c r="D125" s="36">
        <f>'Treasury Yields by Qtr'!D20+'Current Spreads by Qtr'!D125/10000</f>
        <v>4.3772152516999993E-2</v>
      </c>
      <c r="E125" s="36">
        <f>'Treasury Yields by Qtr'!E20+'Current Spreads by Qtr'!E125/10000</f>
        <v>4.7263074798000002E-2</v>
      </c>
      <c r="F125" s="36">
        <f>'Treasury Yields by Qtr'!F20+'Current Spreads by Qtr'!F125/10000</f>
        <v>4.7960018231000004E-2</v>
      </c>
      <c r="G125" s="36">
        <f>'Treasury Yields by Qtr'!G20+'Current Spreads by Qtr'!G125/10000</f>
        <v>5.0938203720428565E-2</v>
      </c>
    </row>
    <row r="126" spans="1:7" x14ac:dyDescent="0.25">
      <c r="A126" s="93">
        <f t="shared" si="3"/>
        <v>16</v>
      </c>
      <c r="B126" s="36">
        <f>'Treasury Yields by Qtr'!B21+'Current Spreads by Qtr'!B126/10000</f>
        <v>4.620567121682418E-2</v>
      </c>
      <c r="C126" s="36">
        <f>'Treasury Yields by Qtr'!C21+'Current Spreads by Qtr'!C126/10000</f>
        <v>4.4395413076999998E-2</v>
      </c>
      <c r="D126" s="36">
        <f>'Treasury Yields by Qtr'!D21+'Current Spreads by Qtr'!D126/10000</f>
        <v>4.4232092661555561E-2</v>
      </c>
      <c r="E126" s="36">
        <f>'Treasury Yields by Qtr'!E21+'Current Spreads by Qtr'!E126/10000</f>
        <v>4.816692500533333E-2</v>
      </c>
      <c r="F126" s="36">
        <f>'Treasury Yields by Qtr'!F21+'Current Spreads by Qtr'!F126/10000</f>
        <v>4.884360960266667E-2</v>
      </c>
      <c r="G126" s="36">
        <f>'Treasury Yields by Qtr'!G21+'Current Spreads by Qtr'!G126/10000</f>
        <v>5.1778021282E-2</v>
      </c>
    </row>
    <row r="127" spans="1:7" x14ac:dyDescent="0.25">
      <c r="A127" s="93">
        <f t="shared" si="3"/>
        <v>17</v>
      </c>
      <c r="B127" s="36">
        <f>'Treasury Yields by Qtr'!B22+'Current Spreads by Qtr'!B127/10000</f>
        <v>4.6752119491759066E-2</v>
      </c>
      <c r="C127" s="36">
        <f>'Treasury Yields by Qtr'!C22+'Current Spreads by Qtr'!C127/10000</f>
        <v>4.4891224963999998E-2</v>
      </c>
      <c r="D127" s="36">
        <f>'Treasury Yields by Qtr'!D22+'Current Spreads by Qtr'!D127/10000</f>
        <v>4.4659252977111111E-2</v>
      </c>
      <c r="E127" s="36">
        <f>'Treasury Yields by Qtr'!E22+'Current Spreads by Qtr'!E127/10000</f>
        <v>4.9039447893666668E-2</v>
      </c>
      <c r="F127" s="36">
        <f>'Treasury Yields by Qtr'!F22+'Current Spreads by Qtr'!F127/10000</f>
        <v>4.9702552383333334E-2</v>
      </c>
      <c r="G127" s="36">
        <f>'Treasury Yields by Qtr'!G22+'Current Spreads by Qtr'!G127/10000</f>
        <v>5.2600836693571434E-2</v>
      </c>
    </row>
    <row r="128" spans="1:7" x14ac:dyDescent="0.25">
      <c r="A128" s="93">
        <f t="shared" si="3"/>
        <v>18</v>
      </c>
      <c r="B128" s="36">
        <f>'Treasury Yields by Qtr'!B23+'Current Spreads by Qtr'!B128/10000</f>
        <v>4.7262570686687252E-2</v>
      </c>
      <c r="C128" s="36">
        <f>'Treasury Yields by Qtr'!C23+'Current Spreads by Qtr'!C128/10000</f>
        <v>4.5372050006000003E-2</v>
      </c>
      <c r="D128" s="36">
        <f>'Treasury Yields by Qtr'!D23+'Current Spreads by Qtr'!D128/10000</f>
        <v>4.5057406226666666E-2</v>
      </c>
      <c r="E128" s="36">
        <f>'Treasury Yields by Qtr'!E23+'Current Spreads by Qtr'!E128/10000</f>
        <v>4.9880342277999999E-2</v>
      </c>
      <c r="F128" s="36">
        <f>'Treasury Yields by Qtr'!F23+'Current Spreads by Qtr'!F128/10000</f>
        <v>5.0534346817999995E-2</v>
      </c>
      <c r="G128" s="36">
        <f>'Treasury Yields by Qtr'!G23+'Current Spreads by Qtr'!G128/10000</f>
        <v>5.3405543900142863E-2</v>
      </c>
    </row>
    <row r="129" spans="1:7" x14ac:dyDescent="0.25">
      <c r="A129" s="93">
        <f t="shared" si="3"/>
        <v>19</v>
      </c>
      <c r="B129" s="36">
        <f>'Treasury Yields by Qtr'!B24+'Current Spreads by Qtr'!B129/10000</f>
        <v>4.7742880187010533E-2</v>
      </c>
      <c r="C129" s="36">
        <f>'Treasury Yields by Qtr'!C24+'Current Spreads by Qtr'!C129/10000</f>
        <v>4.5841684847999997E-2</v>
      </c>
      <c r="D129" s="36">
        <f>'Treasury Yields by Qtr'!D24+'Current Spreads by Qtr'!D129/10000</f>
        <v>4.5429720956222226E-2</v>
      </c>
      <c r="E129" s="36">
        <f>'Treasury Yields by Qtr'!E24+'Current Spreads by Qtr'!E129/10000</f>
        <v>5.068934392433333E-2</v>
      </c>
      <c r="F129" s="36">
        <f>'Treasury Yields by Qtr'!F24+'Current Spreads by Qtr'!F129/10000</f>
        <v>5.1340413409666663E-2</v>
      </c>
      <c r="G129" s="36">
        <f>'Treasury Yields by Qtr'!G24+'Current Spreads by Qtr'!G129/10000</f>
        <v>5.4194176059714286E-2</v>
      </c>
    </row>
    <row r="130" spans="1:7" x14ac:dyDescent="0.25">
      <c r="A130" s="93">
        <f t="shared" si="3"/>
        <v>20</v>
      </c>
      <c r="B130" s="36">
        <f>'Treasury Yields by Qtr'!B25+'Current Spreads by Qtr'!B130/10000</f>
        <v>4.8198265177329225E-2</v>
      </c>
      <c r="C130" s="36">
        <f>'Treasury Yields by Qtr'!C25+'Current Spreads by Qtr'!C130/10000</f>
        <v>4.6303524080999997E-2</v>
      </c>
      <c r="D130" s="36">
        <f>'Treasury Yields by Qtr'!D25+'Current Spreads by Qtr'!D130/10000</f>
        <v>4.5778522019777779E-2</v>
      </c>
      <c r="E130" s="36">
        <f>'Treasury Yields by Qtr'!E25+'Current Spreads by Qtr'!E130/10000</f>
        <v>5.1465572565666667E-2</v>
      </c>
      <c r="F130" s="36">
        <f>'Treasury Yields by Qtr'!F25+'Current Spreads by Qtr'!F130/10000</f>
        <v>5.2120245049333332E-2</v>
      </c>
      <c r="G130" s="36">
        <f>'Treasury Yields by Qtr'!G25+'Current Spreads by Qtr'!G130/10000</f>
        <v>5.4967010201285714E-2</v>
      </c>
    </row>
    <row r="131" spans="1:7" x14ac:dyDescent="0.25">
      <c r="A131" s="93">
        <f t="shared" si="3"/>
        <v>21</v>
      </c>
      <c r="B131" s="36">
        <f>'Treasury Yields by Qtr'!B26+'Current Spreads by Qtr'!B131/10000</f>
        <v>4.8632870028393699E-2</v>
      </c>
      <c r="C131" s="36">
        <f>'Treasury Yields by Qtr'!C26+'Current Spreads by Qtr'!C131/10000</f>
        <v>4.6760370871999996E-2</v>
      </c>
      <c r="D131" s="36">
        <f>'Treasury Yields by Qtr'!D26+'Current Spreads by Qtr'!D131/10000</f>
        <v>4.6105668454333337E-2</v>
      </c>
      <c r="E131" s="36">
        <f>'Treasury Yields by Qtr'!E26+'Current Spreads by Qtr'!E131/10000</f>
        <v>5.2207919645999995E-2</v>
      </c>
      <c r="F131" s="36">
        <f>'Treasury Yields by Qtr'!F26+'Current Spreads by Qtr'!F131/10000</f>
        <v>5.2878768786999999E-2</v>
      </c>
      <c r="G131" s="36">
        <f>'Treasury Yields by Qtr'!G26+'Current Spreads by Qtr'!G131/10000</f>
        <v>5.5729346955857142E-2</v>
      </c>
    </row>
    <row r="132" spans="1:7" x14ac:dyDescent="0.25">
      <c r="A132" s="93">
        <f t="shared" si="3"/>
        <v>22</v>
      </c>
      <c r="B132" s="36">
        <f>'Treasury Yields by Qtr'!B27+'Current Spreads by Qtr'!B132/10000</f>
        <v>4.9050321703207389E-2</v>
      </c>
      <c r="C132" s="36">
        <f>'Treasury Yields by Qtr'!C27+'Current Spreads by Qtr'!C132/10000</f>
        <v>4.7214689418E-2</v>
      </c>
      <c r="D132" s="36">
        <f>'Treasury Yields by Qtr'!D27+'Current Spreads by Qtr'!D132/10000</f>
        <v>4.6412262290888892E-2</v>
      </c>
      <c r="E132" s="36">
        <f>'Treasury Yields by Qtr'!E27+'Current Spreads by Qtr'!E132/10000</f>
        <v>5.2914480284333335E-2</v>
      </c>
      <c r="F132" s="36">
        <f>'Treasury Yields by Qtr'!F27+'Current Spreads by Qtr'!F132/10000</f>
        <v>5.3603530055666669E-2</v>
      </c>
      <c r="G132" s="36">
        <f>'Treasury Yields by Qtr'!G27+'Current Spreads by Qtr'!G132/10000</f>
        <v>5.6470903700428572E-2</v>
      </c>
    </row>
    <row r="133" spans="1:7" x14ac:dyDescent="0.25">
      <c r="A133" s="93">
        <f t="shared" si="3"/>
        <v>23</v>
      </c>
      <c r="B133" s="36">
        <f>'Treasury Yields by Qtr'!B28+'Current Spreads by Qtr'!B133/10000</f>
        <v>4.9453314270772777E-2</v>
      </c>
      <c r="C133" s="36">
        <f>'Treasury Yields by Qtr'!C28+'Current Spreads by Qtr'!C133/10000</f>
        <v>4.7668380635999999E-2</v>
      </c>
      <c r="D133" s="36">
        <f>'Treasury Yields by Qtr'!D28+'Current Spreads by Qtr'!D133/10000</f>
        <v>4.6699398046444449E-2</v>
      </c>
      <c r="E133" s="36">
        <f>'Treasury Yields by Qtr'!E28+'Current Spreads by Qtr'!E133/10000</f>
        <v>5.3583589346666669E-2</v>
      </c>
      <c r="F133" s="36">
        <f>'Treasury Yields by Qtr'!F28+'Current Spreads by Qtr'!F133/10000</f>
        <v>5.4299063726333335E-2</v>
      </c>
      <c r="G133" s="36">
        <f>'Treasury Yields by Qtr'!G28+'Current Spreads by Qtr'!G133/10000</f>
        <v>5.7196616015999999E-2</v>
      </c>
    </row>
    <row r="134" spans="1:7" x14ac:dyDescent="0.25">
      <c r="A134" s="93">
        <f t="shared" si="3"/>
        <v>24</v>
      </c>
      <c r="B134" s="36">
        <f>'Treasury Yields by Qtr'!B29+'Current Spreads by Qtr'!B134/10000</f>
        <v>4.9844558620877055E-2</v>
      </c>
      <c r="C134" s="36">
        <f>'Treasury Yields by Qtr'!C29+'Current Spreads by Qtr'!C134/10000</f>
        <v>4.8123414545999998E-2</v>
      </c>
      <c r="D134" s="36">
        <f>'Treasury Yields by Qtr'!D29+'Current Spreads by Qtr'!D134/10000</f>
        <v>4.6967772987E-2</v>
      </c>
      <c r="E134" s="36">
        <f>'Treasury Yields by Qtr'!E29+'Current Spreads by Qtr'!E134/10000</f>
        <v>5.4213155612999997E-2</v>
      </c>
      <c r="F134" s="36">
        <f>'Treasury Yields by Qtr'!F29+'Current Spreads by Qtr'!F134/10000</f>
        <v>5.4963956586999999E-2</v>
      </c>
      <c r="G134" s="36">
        <f>'Treasury Yields by Qtr'!G29+'Current Spreads by Qtr'!G134/10000</f>
        <v>5.7905958315571424E-2</v>
      </c>
    </row>
    <row r="135" spans="1:7" x14ac:dyDescent="0.25">
      <c r="A135" s="93">
        <f t="shared" si="3"/>
        <v>25</v>
      </c>
      <c r="B135" s="36">
        <f>'Treasury Yields by Qtr'!B30+'Current Spreads by Qtr'!B135/10000</f>
        <v>5.0226307916496349E-2</v>
      </c>
      <c r="C135" s="36">
        <f>'Treasury Yields by Qtr'!C30+'Current Spreads by Qtr'!C135/10000</f>
        <v>4.858147443E-2</v>
      </c>
      <c r="D135" s="36">
        <f>'Treasury Yields by Qtr'!D30+'Current Spreads by Qtr'!D135/10000</f>
        <v>4.7217959438555557E-2</v>
      </c>
      <c r="E135" s="36">
        <f>'Treasury Yields by Qtr'!E30+'Current Spreads by Qtr'!E135/10000</f>
        <v>5.4800997611333335E-2</v>
      </c>
      <c r="F135" s="36">
        <f>'Treasury Yields by Qtr'!F30+'Current Spreads by Qtr'!F135/10000</f>
        <v>5.5597248249666664E-2</v>
      </c>
      <c r="G135" s="36">
        <f>'Treasury Yields by Qtr'!G30+'Current Spreads by Qtr'!G135/10000</f>
        <v>5.8599185840142856E-2</v>
      </c>
    </row>
    <row r="136" spans="1:7" x14ac:dyDescent="0.25">
      <c r="A136" s="93">
        <f t="shared" si="3"/>
        <v>26</v>
      </c>
      <c r="B136" s="36">
        <f>'Treasury Yields by Qtr'!B31+'Current Spreads by Qtr'!B136/10000</f>
        <v>5.0600687948697029E-2</v>
      </c>
      <c r="C136" s="36">
        <f>'Treasury Yields by Qtr'!C31+'Current Spreads by Qtr'!C136/10000</f>
        <v>4.9044178664000002E-2</v>
      </c>
      <c r="D136" s="36">
        <f>'Treasury Yields by Qtr'!D31+'Current Spreads by Qtr'!D136/10000</f>
        <v>4.7450037260111114E-2</v>
      </c>
      <c r="E136" s="36">
        <f>'Treasury Yields by Qtr'!E31+'Current Spreads by Qtr'!E136/10000</f>
        <v>5.5344291685666666E-2</v>
      </c>
      <c r="F136" s="36">
        <f>'Treasury Yields by Qtr'!F31+'Current Spreads by Qtr'!F136/10000</f>
        <v>5.6195426660333329E-2</v>
      </c>
      <c r="G136" s="36">
        <f>'Treasury Yields by Qtr'!G31+'Current Spreads by Qtr'!G136/10000</f>
        <v>5.9273951840714288E-2</v>
      </c>
    </row>
    <row r="137" spans="1:7" x14ac:dyDescent="0.25">
      <c r="A137" s="93">
        <f t="shared" si="3"/>
        <v>27</v>
      </c>
      <c r="B137" s="36">
        <f>'Treasury Yields by Qtr'!B32+'Current Spreads by Qtr'!B137/10000</f>
        <v>5.0969250816186612E-2</v>
      </c>
      <c r="C137" s="36">
        <f>'Treasury Yields by Qtr'!C32+'Current Spreads by Qtr'!C137/10000</f>
        <v>4.9512793824999998E-2</v>
      </c>
      <c r="D137" s="36">
        <f>'Treasury Yields by Qtr'!D32+'Current Spreads by Qtr'!D137/10000</f>
        <v>4.766424142166667E-2</v>
      </c>
      <c r="E137" s="36">
        <f>'Treasury Yields by Qtr'!E32+'Current Spreads by Qtr'!E137/10000</f>
        <v>5.5840493450000001E-2</v>
      </c>
      <c r="F137" s="36">
        <f>'Treasury Yields by Qtr'!F32+'Current Spreads by Qtr'!F137/10000</f>
        <v>5.6757450266000001E-2</v>
      </c>
      <c r="G137" s="36">
        <f>'Treasury Yields by Qtr'!G32+'Current Spreads by Qtr'!G137/10000</f>
        <v>5.9930196979285713E-2</v>
      </c>
    </row>
    <row r="138" spans="1:7" x14ac:dyDescent="0.25">
      <c r="A138" s="93">
        <f t="shared" si="3"/>
        <v>28</v>
      </c>
      <c r="B138" s="36">
        <f>'Treasury Yields by Qtr'!B33+'Current Spreads by Qtr'!B138/10000</f>
        <v>5.1333787681719104E-2</v>
      </c>
      <c r="C138" s="36">
        <f>'Treasury Yields by Qtr'!C33+'Current Spreads by Qtr'!C138/10000</f>
        <v>4.9988770038000001E-2</v>
      </c>
      <c r="D138" s="36">
        <f>'Treasury Yields by Qtr'!D33+'Current Spreads by Qtr'!D138/10000</f>
        <v>4.7860577618222225E-2</v>
      </c>
      <c r="E138" s="36">
        <f>'Treasury Yields by Qtr'!E33+'Current Spreads by Qtr'!E138/10000</f>
        <v>5.6286746681333336E-2</v>
      </c>
      <c r="F138" s="36">
        <f>'Treasury Yields by Qtr'!F33+'Current Spreads by Qtr'!F138/10000</f>
        <v>5.7281013443666665E-2</v>
      </c>
      <c r="G138" s="36">
        <f>'Treasury Yields by Qtr'!G33+'Current Spreads by Qtr'!G138/10000</f>
        <v>6.0567062246857144E-2</v>
      </c>
    </row>
    <row r="139" spans="1:7" x14ac:dyDescent="0.25">
      <c r="A139" s="93">
        <f t="shared" si="3"/>
        <v>29</v>
      </c>
      <c r="B139" s="36">
        <f>'Treasury Yields by Qtr'!B34+'Current Spreads by Qtr'!B139/10000</f>
        <v>5.1695813928538281E-2</v>
      </c>
      <c r="C139" s="36">
        <f>'Treasury Yields by Qtr'!C34+'Current Spreads by Qtr'!C139/10000</f>
        <v>5.0473429895999997E-2</v>
      </c>
      <c r="D139" s="36">
        <f>'Treasury Yields by Qtr'!D34+'Current Spreads by Qtr'!D139/10000</f>
        <v>4.803901346277778E-2</v>
      </c>
      <c r="E139" s="36">
        <f>'Treasury Yields by Qtr'!E34+'Current Spreads by Qtr'!E139/10000</f>
        <v>5.6680174512666666E-2</v>
      </c>
      <c r="F139" s="36">
        <f>'Treasury Yields by Qtr'!F34+'Current Spreads by Qtr'!F139/10000</f>
        <v>5.7764287647333323E-2</v>
      </c>
      <c r="G139" s="36">
        <f>'Treasury Yields by Qtr'!G34+'Current Spreads by Qtr'!G139/10000</f>
        <v>6.118395737342857E-2</v>
      </c>
    </row>
    <row r="140" spans="1:7" x14ac:dyDescent="0.25">
      <c r="A140" s="93">
        <f t="shared" si="3"/>
        <v>30</v>
      </c>
      <c r="B140" s="36">
        <f>'Treasury Yields by Qtr'!B35+'Current Spreads by Qtr'!B140/10000</f>
        <v>5.2056869169176762E-2</v>
      </c>
      <c r="C140" s="36">
        <f>'Treasury Yields by Qtr'!C35+'Current Spreads by Qtr'!C140/10000</f>
        <v>5.0968121261999996E-2</v>
      </c>
      <c r="D140" s="36">
        <f>'Treasury Yields by Qtr'!D35+'Current Spreads by Qtr'!D140/10000</f>
        <v>4.8199168149333338E-2</v>
      </c>
      <c r="E140" s="36">
        <f>'Treasury Yields by Qtr'!E35+'Current Spreads by Qtr'!E140/10000</f>
        <v>5.7017432202E-2</v>
      </c>
      <c r="F140" s="36">
        <f>'Treasury Yields by Qtr'!F35+'Current Spreads by Qtr'!F140/10000</f>
        <v>5.8203905028999997E-2</v>
      </c>
      <c r="G140" s="36">
        <f>'Treasury Yields by Qtr'!G35+'Current Spreads by Qtr'!G140/10000</f>
        <v>6.1778607314000006E-2</v>
      </c>
    </row>
    <row r="141" spans="1:7" x14ac:dyDescent="0.25">
      <c r="A141" s="7"/>
      <c r="B141" s="7"/>
      <c r="C141" s="7"/>
      <c r="D141" s="7"/>
      <c r="E141" s="7"/>
      <c r="G141" s="7"/>
    </row>
    <row r="142" spans="1:7" x14ac:dyDescent="0.25">
      <c r="A142" s="7"/>
      <c r="B142" s="7"/>
      <c r="C142" s="7"/>
      <c r="D142" s="7"/>
      <c r="E142" s="7"/>
      <c r="G142" s="7"/>
    </row>
    <row r="143" spans="1:7" x14ac:dyDescent="0.25">
      <c r="A143" s="7" t="s">
        <v>59</v>
      </c>
      <c r="B143" s="7"/>
      <c r="C143" s="7"/>
      <c r="D143" s="7"/>
      <c r="E143" s="7"/>
      <c r="G143" s="7"/>
    </row>
    <row r="144" spans="1:7" x14ac:dyDescent="0.25">
      <c r="A144" s="91" t="s">
        <v>52</v>
      </c>
      <c r="B144" s="92"/>
      <c r="C144" s="37"/>
      <c r="D144" s="37"/>
      <c r="E144" s="37"/>
      <c r="G144" s="7"/>
    </row>
    <row r="145" spans="1:7" x14ac:dyDescent="0.25">
      <c r="A145" s="34" t="s">
        <v>51</v>
      </c>
      <c r="B145" s="94">
        <v>41912</v>
      </c>
      <c r="C145" s="94">
        <v>42004</v>
      </c>
      <c r="D145" s="94">
        <v>42094</v>
      </c>
      <c r="E145" s="94">
        <v>42185</v>
      </c>
      <c r="F145" s="94">
        <v>42277</v>
      </c>
      <c r="G145" s="94">
        <v>42369</v>
      </c>
    </row>
    <row r="146" spans="1:7" x14ac:dyDescent="0.25">
      <c r="A146" s="93">
        <v>1</v>
      </c>
      <c r="B146" s="36">
        <f>'Treasury Yields by Qtr'!B6+'Current Spreads by Qtr'!B146/10000</f>
        <v>2.9772374960337439E-2</v>
      </c>
      <c r="C146" s="36">
        <f>'Treasury Yields by Qtr'!C6+'Current Spreads by Qtr'!C146/10000</f>
        <v>3.6469998595999996E-2</v>
      </c>
      <c r="D146" s="36">
        <f>'Treasury Yields by Qtr'!D6+'Current Spreads by Qtr'!D146/10000</f>
        <v>4.1665229334000006E-2</v>
      </c>
      <c r="E146" s="36">
        <f>'Treasury Yields by Qtr'!E6+'Current Spreads by Qtr'!E146/10000</f>
        <v>3.5922716384999998E-2</v>
      </c>
      <c r="F146" s="36">
        <f>'Treasury Yields by Qtr'!F6+'Current Spreads by Qtr'!F146/10000</f>
        <v>4.3004242824999997E-2</v>
      </c>
      <c r="G146" s="36">
        <f>'Treasury Yields by Qtr'!G6+'Current Spreads by Qtr'!G146/10000</f>
        <v>5.0404238416000002E-2</v>
      </c>
    </row>
    <row r="147" spans="1:7" x14ac:dyDescent="0.25">
      <c r="A147" s="93">
        <f>A146+1</f>
        <v>2</v>
      </c>
      <c r="B147" s="36">
        <f>'Treasury Yields by Qtr'!B7+'Current Spreads by Qtr'!B147/10000</f>
        <v>3.4708998634292137E-2</v>
      </c>
      <c r="C147" s="36">
        <f>'Treasury Yields by Qtr'!C7+'Current Spreads by Qtr'!C147/10000</f>
        <v>4.0350765987999998E-2</v>
      </c>
      <c r="D147" s="36">
        <f>'Treasury Yields by Qtr'!D7+'Current Spreads by Qtr'!D147/10000</f>
        <v>4.4382818311000008E-2</v>
      </c>
      <c r="E147" s="36">
        <f>'Treasury Yields by Qtr'!E7+'Current Spreads by Qtr'!E147/10000</f>
        <v>3.9123902273E-2</v>
      </c>
      <c r="F147" s="36">
        <f>'Treasury Yields by Qtr'!F7+'Current Spreads by Qtr'!F147/10000</f>
        <v>4.5808844706999995E-2</v>
      </c>
      <c r="G147" s="36">
        <f>'Treasury Yields by Qtr'!G7+'Current Spreads by Qtr'!G147/10000</f>
        <v>5.3585019115E-2</v>
      </c>
    </row>
    <row r="148" spans="1:7" x14ac:dyDescent="0.25">
      <c r="A148" s="93">
        <f t="shared" ref="A148:A175" si="4">A147+1</f>
        <v>3</v>
      </c>
      <c r="B148" s="36">
        <f>'Treasury Yields by Qtr'!B8+'Current Spreads by Qtr'!B148/10000</f>
        <v>3.9783124799727738E-2</v>
      </c>
      <c r="C148" s="36">
        <f>'Treasury Yields by Qtr'!C8+'Current Spreads by Qtr'!C148/10000</f>
        <v>4.4688613631999996E-2</v>
      </c>
      <c r="D148" s="36">
        <f>'Treasury Yields by Qtr'!D8+'Current Spreads by Qtr'!D148/10000</f>
        <v>4.7715678065000003E-2</v>
      </c>
      <c r="E148" s="36">
        <f>'Treasury Yields by Qtr'!E8+'Current Spreads by Qtr'!E148/10000</f>
        <v>4.2828714950999991E-2</v>
      </c>
      <c r="F148" s="36">
        <f>'Treasury Yields by Qtr'!F8+'Current Spreads by Qtr'!F148/10000</f>
        <v>4.8700697198999998E-2</v>
      </c>
      <c r="G148" s="36">
        <f>'Treasury Yields by Qtr'!G8+'Current Spreads by Qtr'!G148/10000</f>
        <v>5.6193463802E-2</v>
      </c>
    </row>
    <row r="149" spans="1:7" x14ac:dyDescent="0.25">
      <c r="A149" s="93">
        <f t="shared" si="4"/>
        <v>4</v>
      </c>
      <c r="B149" s="36">
        <f>'Treasury Yields by Qtr'!B9+'Current Spreads by Qtr'!B149/10000</f>
        <v>4.387578787047814E-2</v>
      </c>
      <c r="C149" s="36">
        <f>'Treasury Yields by Qtr'!C9+'Current Spreads by Qtr'!C149/10000</f>
        <v>4.7925605477999997E-2</v>
      </c>
      <c r="D149" s="36">
        <f>'Treasury Yields by Qtr'!D9+'Current Spreads by Qtr'!D149/10000</f>
        <v>5.0608939570000004E-2</v>
      </c>
      <c r="E149" s="36">
        <f>'Treasury Yields by Qtr'!E9+'Current Spreads by Qtr'!E149/10000</f>
        <v>4.6374762971999994E-2</v>
      </c>
      <c r="F149" s="36">
        <f>'Treasury Yields by Qtr'!F9+'Current Spreads by Qtr'!F149/10000</f>
        <v>5.1234921591000002E-2</v>
      </c>
      <c r="G149" s="36">
        <f>'Treasury Yields by Qtr'!G9+'Current Spreads by Qtr'!G149/10000</f>
        <v>5.8920028088000002E-2</v>
      </c>
    </row>
    <row r="150" spans="1:7" x14ac:dyDescent="0.25">
      <c r="A150" s="93">
        <f t="shared" si="4"/>
        <v>5</v>
      </c>
      <c r="B150" s="36">
        <f>'Treasury Yields by Qtr'!B10+'Current Spreads by Qtr'!B150/10000</f>
        <v>4.6756905215119646E-2</v>
      </c>
      <c r="C150" s="36">
        <f>'Treasury Yields by Qtr'!C10+'Current Spreads by Qtr'!C150/10000</f>
        <v>5.0137185709999997E-2</v>
      </c>
      <c r="D150" s="36">
        <f>'Treasury Yields by Qtr'!D10+'Current Spreads by Qtr'!D150/10000</f>
        <v>5.2767864005000005E-2</v>
      </c>
      <c r="E150" s="36">
        <f>'Treasury Yields by Qtr'!E10+'Current Spreads by Qtr'!E150/10000</f>
        <v>4.9338952744999998E-2</v>
      </c>
      <c r="F150" s="36">
        <f>'Treasury Yields by Qtr'!F10+'Current Spreads by Qtr'!F150/10000</f>
        <v>5.3439692548999995E-2</v>
      </c>
      <c r="G150" s="36">
        <f>'Treasury Yields by Qtr'!G10+'Current Spreads by Qtr'!G150/10000</f>
        <v>6.0908832491999999E-2</v>
      </c>
    </row>
    <row r="151" spans="1:7" x14ac:dyDescent="0.25">
      <c r="A151" s="93">
        <f t="shared" si="4"/>
        <v>6</v>
      </c>
      <c r="B151" s="36">
        <f>'Treasury Yields by Qtr'!B11+'Current Spreads by Qtr'!B151/10000</f>
        <v>4.8923708967672341E-2</v>
      </c>
      <c r="C151" s="36">
        <f>'Treasury Yields by Qtr'!C11+'Current Spreads by Qtr'!C151/10000</f>
        <v>5.1852744467E-2</v>
      </c>
      <c r="D151" s="36">
        <f>'Treasury Yields by Qtr'!D11+'Current Spreads by Qtr'!D151/10000</f>
        <v>5.4440497149000011E-2</v>
      </c>
      <c r="E151" s="36">
        <f>'Treasury Yields by Qtr'!E11+'Current Spreads by Qtr'!E151/10000</f>
        <v>5.1633021397999995E-2</v>
      </c>
      <c r="F151" s="36">
        <f>'Treasury Yields by Qtr'!F11+'Current Spreads by Qtr'!F151/10000</f>
        <v>5.5508142151999992E-2</v>
      </c>
      <c r="G151" s="36">
        <f>'Treasury Yields by Qtr'!G11+'Current Spreads by Qtr'!G151/10000</f>
        <v>6.2506866819000001E-2</v>
      </c>
    </row>
    <row r="152" spans="1:7" x14ac:dyDescent="0.25">
      <c r="A152" s="93">
        <f t="shared" si="4"/>
        <v>7</v>
      </c>
      <c r="B152" s="36">
        <f>'Treasury Yields by Qtr'!B12+'Current Spreads by Qtr'!B152/10000</f>
        <v>5.0641696182487345E-2</v>
      </c>
      <c r="C152" s="36">
        <f>'Treasury Yields by Qtr'!C12+'Current Spreads by Qtr'!C152/10000</f>
        <v>5.3140851661999999E-2</v>
      </c>
      <c r="D152" s="36">
        <f>'Treasury Yields by Qtr'!D12+'Current Spreads by Qtr'!D152/10000</f>
        <v>5.5763430874000007E-2</v>
      </c>
      <c r="E152" s="36">
        <f>'Treasury Yields by Qtr'!E12+'Current Spreads by Qtr'!E152/10000</f>
        <v>5.3308733410999995E-2</v>
      </c>
      <c r="F152" s="36">
        <f>'Treasury Yields by Qtr'!F12+'Current Spreads by Qtr'!F152/10000</f>
        <v>5.7106376655999998E-2</v>
      </c>
      <c r="G152" s="36">
        <f>'Treasury Yields by Qtr'!G12+'Current Spreads by Qtr'!G152/10000</f>
        <v>6.3715143439000005E-2</v>
      </c>
    </row>
    <row r="153" spans="1:7" x14ac:dyDescent="0.25">
      <c r="A153" s="93">
        <f t="shared" si="4"/>
        <v>8</v>
      </c>
      <c r="B153" s="36">
        <f>'Treasury Yields by Qtr'!B13+'Current Spreads by Qtr'!B153/10000</f>
        <v>5.205186285326114E-2</v>
      </c>
      <c r="C153" s="36">
        <f>'Treasury Yields by Qtr'!C13+'Current Spreads by Qtr'!C153/10000</f>
        <v>5.4125505623999995E-2</v>
      </c>
      <c r="D153" s="36">
        <f>'Treasury Yields by Qtr'!D13+'Current Spreads by Qtr'!D153/10000</f>
        <v>5.6843198385000002E-2</v>
      </c>
      <c r="E153" s="36">
        <f>'Treasury Yields by Qtr'!E13+'Current Spreads by Qtr'!E153/10000</f>
        <v>5.4559992647999996E-2</v>
      </c>
      <c r="F153" s="36">
        <f>'Treasury Yields by Qtr'!F13+'Current Spreads by Qtr'!F153/10000</f>
        <v>5.8322039372999998E-2</v>
      </c>
      <c r="G153" s="36">
        <f>'Treasury Yields by Qtr'!G13+'Current Spreads by Qtr'!G153/10000</f>
        <v>6.4648522883000006E-2</v>
      </c>
    </row>
    <row r="154" spans="1:7" x14ac:dyDescent="0.25">
      <c r="A154" s="93">
        <f t="shared" si="4"/>
        <v>9</v>
      </c>
      <c r="B154" s="36">
        <f>'Treasury Yields by Qtr'!B14+'Current Spreads by Qtr'!B154/10000</f>
        <v>5.3233091525728346E-2</v>
      </c>
      <c r="C154" s="36">
        <f>'Treasury Yields by Qtr'!C14+'Current Spreads by Qtr'!C154/10000</f>
        <v>5.4907448115999999E-2</v>
      </c>
      <c r="D154" s="36">
        <f>'Treasury Yields by Qtr'!D14+'Current Spreads by Qtr'!D154/10000</f>
        <v>5.7750967211000009E-2</v>
      </c>
      <c r="E154" s="36">
        <f>'Treasury Yields by Qtr'!E14+'Current Spreads by Qtr'!E154/10000</f>
        <v>5.5550870301999997E-2</v>
      </c>
      <c r="F154" s="36">
        <f>'Treasury Yields by Qtr'!F14+'Current Spreads by Qtr'!F154/10000</f>
        <v>5.9300064565999996E-2</v>
      </c>
      <c r="G154" s="36">
        <f>'Treasury Yields by Qtr'!G14+'Current Spreads by Qtr'!G154/10000</f>
        <v>6.5409921115999997E-2</v>
      </c>
    </row>
    <row r="155" spans="1:7" x14ac:dyDescent="0.25">
      <c r="A155" s="93">
        <f t="shared" si="4"/>
        <v>10</v>
      </c>
      <c r="B155" s="36">
        <f>'Treasury Yields by Qtr'!B15+'Current Spreads by Qtr'!B155/10000</f>
        <v>5.4230554805400941E-2</v>
      </c>
      <c r="C155" s="36">
        <f>'Treasury Yields by Qtr'!C15+'Current Spreads by Qtr'!C155/10000</f>
        <v>5.5546948217E-2</v>
      </c>
      <c r="D155" s="36">
        <f>'Treasury Yields by Qtr'!D15+'Current Spreads by Qtr'!D155/10000</f>
        <v>5.8528238866000004E-2</v>
      </c>
      <c r="E155" s="36">
        <f>'Treasury Yields by Qtr'!E15+'Current Spreads by Qtr'!E155/10000</f>
        <v>5.6380425532999996E-2</v>
      </c>
      <c r="F155" s="36">
        <f>'Treasury Yields by Qtr'!F15+'Current Spreads by Qtr'!F155/10000</f>
        <v>6.0121350645999994E-2</v>
      </c>
      <c r="G155" s="36">
        <f>'Treasury Yields by Qtr'!G15+'Current Spreads by Qtr'!G155/10000</f>
        <v>6.6056207913999992E-2</v>
      </c>
    </row>
    <row r="156" spans="1:7" x14ac:dyDescent="0.25">
      <c r="A156" s="93">
        <f t="shared" si="4"/>
        <v>11</v>
      </c>
      <c r="B156" s="36">
        <f>'Treasury Yields by Qtr'!B16+'Current Spreads by Qtr'!B156/10000</f>
        <v>5.5070192263381938E-2</v>
      </c>
      <c r="C156" s="36">
        <f>'Treasury Yields by Qtr'!C16+'Current Spreads by Qtr'!C156/10000</f>
        <v>5.6081878180000003E-2</v>
      </c>
      <c r="D156" s="36">
        <f>'Treasury Yields by Qtr'!D16+'Current Spreads by Qtr'!D156/10000</f>
        <v>5.9200969849000001E-2</v>
      </c>
      <c r="E156" s="36">
        <f>'Treasury Yields by Qtr'!E16+'Current Spreads by Qtr'!E156/10000</f>
        <v>5.7113617204999995E-2</v>
      </c>
      <c r="F156" s="36">
        <f>'Treasury Yields by Qtr'!F16+'Current Spreads by Qtr'!F156/10000</f>
        <v>6.0844180801999999E-2</v>
      </c>
      <c r="G156" s="36">
        <f>'Treasury Yields by Qtr'!G16+'Current Spreads by Qtr'!G156/10000</f>
        <v>6.6628826883000009E-2</v>
      </c>
    </row>
    <row r="157" spans="1:7" x14ac:dyDescent="0.25">
      <c r="A157" s="93">
        <f t="shared" si="4"/>
        <v>12</v>
      </c>
      <c r="B157" s="36">
        <f>'Treasury Yields by Qtr'!B17+'Current Spreads by Qtr'!B157/10000</f>
        <v>5.5773687804202145E-2</v>
      </c>
      <c r="C157" s="36">
        <f>'Treasury Yields by Qtr'!C17+'Current Spreads by Qtr'!C157/10000</f>
        <v>5.6538702245000003E-2</v>
      </c>
      <c r="D157" s="36">
        <f>'Treasury Yields by Qtr'!D17+'Current Spreads by Qtr'!D157/10000</f>
        <v>5.9787670625000004E-2</v>
      </c>
      <c r="E157" s="36">
        <f>'Treasury Yields by Qtr'!E17+'Current Spreads by Qtr'!E157/10000</f>
        <v>5.7792139835999998E-2</v>
      </c>
      <c r="F157" s="36">
        <f>'Treasury Yields by Qtr'!F17+'Current Spreads by Qtr'!F157/10000</f>
        <v>6.1506287817999994E-2</v>
      </c>
      <c r="G157" s="36">
        <f>'Treasury Yields by Qtr'!G17+'Current Spreads by Qtr'!G157/10000</f>
        <v>6.7154659458000004E-2</v>
      </c>
    </row>
    <row r="158" spans="1:7" x14ac:dyDescent="0.25">
      <c r="A158" s="93">
        <f t="shared" si="4"/>
        <v>13</v>
      </c>
      <c r="B158" s="36">
        <f>'Treasury Yields by Qtr'!B18+'Current Spreads by Qtr'!B158/10000</f>
        <v>5.6370246713603238E-2</v>
      </c>
      <c r="C158" s="36">
        <f>'Treasury Yields by Qtr'!C18+'Current Spreads by Qtr'!C158/10000</f>
        <v>5.6936898698999996E-2</v>
      </c>
      <c r="D158" s="36">
        <f>'Treasury Yields by Qtr'!D18+'Current Spreads by Qtr'!D158/10000</f>
        <v>6.0306178500000002E-2</v>
      </c>
      <c r="E158" s="36">
        <f>'Treasury Yields by Qtr'!E18+'Current Spreads by Qtr'!E158/10000</f>
        <v>5.8430085666999997E-2</v>
      </c>
      <c r="F158" s="36">
        <f>'Treasury Yields by Qtr'!F18+'Current Spreads by Qtr'!F158/10000</f>
        <v>6.2132303911999996E-2</v>
      </c>
      <c r="G158" s="36">
        <f>'Treasury Yields by Qtr'!G18+'Current Spreads by Qtr'!G158/10000</f>
        <v>6.7649720944E-2</v>
      </c>
    </row>
    <row r="159" spans="1:7" x14ac:dyDescent="0.25">
      <c r="A159" s="93">
        <f t="shared" si="4"/>
        <v>14</v>
      </c>
      <c r="B159" s="36">
        <f>'Treasury Yields by Qtr'!B19+'Current Spreads by Qtr'!B159/10000</f>
        <v>5.6883308814511438E-2</v>
      </c>
      <c r="C159" s="36">
        <f>'Treasury Yields by Qtr'!C19+'Current Spreads by Qtr'!C159/10000</f>
        <v>5.7290674643999999E-2</v>
      </c>
      <c r="D159" s="36">
        <f>'Treasury Yields by Qtr'!D19+'Current Spreads by Qtr'!D159/10000</f>
        <v>6.0769567441000004E-2</v>
      </c>
      <c r="E159" s="36">
        <f>'Treasury Yields by Qtr'!E19+'Current Spreads by Qtr'!E159/10000</f>
        <v>5.9031358124999996E-2</v>
      </c>
      <c r="F159" s="36">
        <f>'Treasury Yields by Qtr'!F19+'Current Spreads by Qtr'!F159/10000</f>
        <v>6.2724930445999999E-2</v>
      </c>
      <c r="G159" s="36">
        <f>'Treasury Yields by Qtr'!G19+'Current Spreads by Qtr'!G159/10000</f>
        <v>6.8117044309000008E-2</v>
      </c>
    </row>
    <row r="160" spans="1:7" x14ac:dyDescent="0.25">
      <c r="A160" s="93">
        <f t="shared" si="4"/>
        <v>15</v>
      </c>
      <c r="B160" s="36">
        <f>'Treasury Yields by Qtr'!B20+'Current Spreads by Qtr'!B160/10000</f>
        <v>5.7329538413783437E-2</v>
      </c>
      <c r="C160" s="36">
        <f>'Treasury Yields by Qtr'!C20+'Current Spreads by Qtr'!C160/10000</f>
        <v>5.7610221045E-2</v>
      </c>
      <c r="D160" s="36">
        <f>'Treasury Yields by Qtr'!D20+'Current Spreads by Qtr'!D160/10000</f>
        <v>6.1187652517000007E-2</v>
      </c>
      <c r="E160" s="36">
        <f>'Treasury Yields by Qtr'!E20+'Current Spreads by Qtr'!E160/10000</f>
        <v>5.9598874797999996E-2</v>
      </c>
      <c r="F160" s="36">
        <f>'Treasury Yields by Qtr'!F20+'Current Spreads by Qtr'!F160/10000</f>
        <v>6.3288818230999994E-2</v>
      </c>
      <c r="G160" s="36">
        <f>'Treasury Yields by Qtr'!G20+'Current Spreads by Qtr'!G160/10000</f>
        <v>6.8561775148999998E-2</v>
      </c>
    </row>
    <row r="161" spans="1:7" x14ac:dyDescent="0.25">
      <c r="A161" s="93">
        <f t="shared" si="4"/>
        <v>16</v>
      </c>
      <c r="B161" s="36">
        <f>'Treasury Yields by Qtr'!B21+'Current Spreads by Qtr'!B161/10000</f>
        <v>5.7721998104441632E-2</v>
      </c>
      <c r="C161" s="36">
        <f>'Treasury Yields by Qtr'!C21+'Current Spreads by Qtr'!C161/10000</f>
        <v>5.7903613076999996E-2</v>
      </c>
      <c r="D161" s="36">
        <f>'Treasury Yields by Qtr'!D21+'Current Spreads by Qtr'!D161/10000</f>
        <v>6.1567537106000006E-2</v>
      </c>
      <c r="E161" s="36">
        <f>'Treasury Yields by Qtr'!E21+'Current Spreads by Qtr'!E161/10000</f>
        <v>6.0134191671999994E-2</v>
      </c>
      <c r="F161" s="36">
        <f>'Treasury Yields by Qtr'!F21+'Current Spreads by Qtr'!F161/10000</f>
        <v>6.3825542935999999E-2</v>
      </c>
      <c r="G161" s="36">
        <f>'Treasury Yields by Qtr'!G21+'Current Spreads by Qtr'!G161/10000</f>
        <v>6.8986521282000002E-2</v>
      </c>
    </row>
    <row r="162" spans="1:7" x14ac:dyDescent="0.25">
      <c r="A162" s="93">
        <f t="shared" si="4"/>
        <v>17</v>
      </c>
      <c r="B162" s="36">
        <f>'Treasury Yields by Qtr'!B22+'Current Spreads by Qtr'!B162/10000</f>
        <v>5.8070561019525541E-2</v>
      </c>
      <c r="C162" s="36">
        <f>'Treasury Yields by Qtr'!C22+'Current Spreads by Qtr'!C162/10000</f>
        <v>5.8177024963999999E-2</v>
      </c>
      <c r="D162" s="36">
        <f>'Treasury Yields by Qtr'!D22+'Current Spreads by Qtr'!D162/10000</f>
        <v>6.1914641866E-2</v>
      </c>
      <c r="E162" s="36">
        <f>'Treasury Yields by Qtr'!E22+'Current Spreads by Qtr'!E162/10000</f>
        <v>6.0638181226999995E-2</v>
      </c>
      <c r="F162" s="36">
        <f>'Treasury Yields by Qtr'!F22+'Current Spreads by Qtr'!F162/10000</f>
        <v>6.4337619050000003E-2</v>
      </c>
      <c r="G162" s="36">
        <f>'Treasury Yields by Qtr'!G22+'Current Spreads by Qtr'!G162/10000</f>
        <v>6.9394265265000005E-2</v>
      </c>
    </row>
    <row r="163" spans="1:7" x14ac:dyDescent="0.25">
      <c r="A163" s="93">
        <f t="shared" si="4"/>
        <v>18</v>
      </c>
      <c r="B163" s="36">
        <f>'Treasury Yields by Qtr'!B23+'Current Spreads by Qtr'!B163/10000</f>
        <v>5.8383126854602743E-2</v>
      </c>
      <c r="C163" s="36">
        <f>'Treasury Yields by Qtr'!C23+'Current Spreads by Qtr'!C163/10000</f>
        <v>5.8435450005999999E-2</v>
      </c>
      <c r="D163" s="36">
        <f>'Treasury Yields by Qtr'!D23+'Current Spreads by Qtr'!D163/10000</f>
        <v>6.223273956E-2</v>
      </c>
      <c r="E163" s="36">
        <f>'Treasury Yields by Qtr'!E23+'Current Spreads by Qtr'!E163/10000</f>
        <v>6.1110542277999995E-2</v>
      </c>
      <c r="F163" s="36">
        <f>'Treasury Yields by Qtr'!F23+'Current Spreads by Qtr'!F163/10000</f>
        <v>6.4822546817999996E-2</v>
      </c>
      <c r="G163" s="36">
        <f>'Treasury Yields by Qtr'!G23+'Current Spreads by Qtr'!G163/10000</f>
        <v>6.9783901043000002E-2</v>
      </c>
    </row>
    <row r="164" spans="1:7" x14ac:dyDescent="0.25">
      <c r="A164" s="93">
        <f t="shared" si="4"/>
        <v>19</v>
      </c>
      <c r="B164" s="36">
        <f>'Treasury Yields by Qtr'!B24+'Current Spreads by Qtr'!B164/10000</f>
        <v>5.866555099507504E-2</v>
      </c>
      <c r="C164" s="36">
        <f>'Treasury Yields by Qtr'!C24+'Current Spreads by Qtr'!C164/10000</f>
        <v>5.8682684848000002E-2</v>
      </c>
      <c r="D164" s="36">
        <f>'Treasury Yields by Qtr'!D24+'Current Spreads by Qtr'!D164/10000</f>
        <v>6.2524998734000012E-2</v>
      </c>
      <c r="E164" s="36">
        <f>'Treasury Yields by Qtr'!E24+'Current Spreads by Qtr'!E164/10000</f>
        <v>6.1551010590999995E-2</v>
      </c>
      <c r="F164" s="36">
        <f>'Treasury Yields by Qtr'!F24+'Current Spreads by Qtr'!F164/10000</f>
        <v>6.5281746742999996E-2</v>
      </c>
      <c r="G164" s="36">
        <f>'Treasury Yields by Qtr'!G24+'Current Spreads by Qtr'!G164/10000</f>
        <v>7.0157461774000007E-2</v>
      </c>
    </row>
    <row r="165" spans="1:7" x14ac:dyDescent="0.25">
      <c r="A165" s="93">
        <f t="shared" si="4"/>
        <v>20</v>
      </c>
      <c r="B165" s="36">
        <f>'Treasury Yields by Qtr'!B25+'Current Spreads by Qtr'!B165/10000</f>
        <v>5.8923050625542747E-2</v>
      </c>
      <c r="C165" s="36">
        <f>'Treasury Yields by Qtr'!C25+'Current Spreads by Qtr'!C165/10000</f>
        <v>5.8922124080999998E-2</v>
      </c>
      <c r="D165" s="36">
        <f>'Treasury Yields by Qtr'!D25+'Current Spreads by Qtr'!D165/10000</f>
        <v>6.2793744242000002E-2</v>
      </c>
      <c r="E165" s="36">
        <f>'Treasury Yields by Qtr'!E25+'Current Spreads by Qtr'!E165/10000</f>
        <v>6.1958705898999995E-2</v>
      </c>
      <c r="F165" s="36">
        <f>'Treasury Yields by Qtr'!F25+'Current Spreads by Qtr'!F165/10000</f>
        <v>6.5714711715999991E-2</v>
      </c>
      <c r="G165" s="36">
        <f>'Treasury Yields by Qtr'!G25+'Current Spreads by Qtr'!G165/10000</f>
        <v>7.0515224486999997E-2</v>
      </c>
    </row>
    <row r="166" spans="1:7" x14ac:dyDescent="0.25">
      <c r="A166" s="93">
        <f t="shared" si="4"/>
        <v>21</v>
      </c>
      <c r="B166" s="36">
        <f>'Treasury Yields by Qtr'!B26+'Current Spreads by Qtr'!B166/10000</f>
        <v>5.9159770116756237E-2</v>
      </c>
      <c r="C166" s="36">
        <f>'Treasury Yields by Qtr'!C26+'Current Spreads by Qtr'!C166/10000</f>
        <v>5.9156570871999992E-2</v>
      </c>
      <c r="D166" s="36">
        <f>'Treasury Yields by Qtr'!D26+'Current Spreads by Qtr'!D166/10000</f>
        <v>6.3040835121000005E-2</v>
      </c>
      <c r="E166" s="36">
        <f>'Treasury Yields by Qtr'!E26+'Current Spreads by Qtr'!E166/10000</f>
        <v>6.2332519645999993E-2</v>
      </c>
      <c r="F166" s="36">
        <f>'Treasury Yields by Qtr'!F26+'Current Spreads by Qtr'!F166/10000</f>
        <v>6.6126368786999998E-2</v>
      </c>
      <c r="G166" s="36">
        <f>'Treasury Yields by Qtr'!G26+'Current Spreads by Qtr'!G166/10000</f>
        <v>7.0862489813000001E-2</v>
      </c>
    </row>
    <row r="167" spans="1:7" x14ac:dyDescent="0.25">
      <c r="A167" s="93">
        <f t="shared" si="4"/>
        <v>22</v>
      </c>
      <c r="B167" s="36">
        <f>'Treasury Yields by Qtr'!B27+'Current Spreads by Qtr'!B167/10000</f>
        <v>5.9379336431718943E-2</v>
      </c>
      <c r="C167" s="36">
        <f>'Treasury Yields by Qtr'!C27+'Current Spreads by Qtr'!C167/10000</f>
        <v>5.9388489417999998E-2</v>
      </c>
      <c r="D167" s="36">
        <f>'Treasury Yields by Qtr'!D27+'Current Spreads by Qtr'!D167/10000</f>
        <v>6.3267373402000004E-2</v>
      </c>
      <c r="E167" s="36">
        <f>'Treasury Yields by Qtr'!E27+'Current Spreads by Qtr'!E167/10000</f>
        <v>6.2670546950999995E-2</v>
      </c>
      <c r="F167" s="36">
        <f>'Treasury Yields by Qtr'!F27+'Current Spreads by Qtr'!F167/10000</f>
        <v>6.6504263388999993E-2</v>
      </c>
      <c r="G167" s="36">
        <f>'Treasury Yields by Qtr'!G27+'Current Spreads by Qtr'!G167/10000</f>
        <v>7.1188975128999993E-2</v>
      </c>
    </row>
    <row r="168" spans="1:7" x14ac:dyDescent="0.25">
      <c r="A168" s="93">
        <f t="shared" si="4"/>
        <v>23</v>
      </c>
      <c r="B168" s="36">
        <f>'Treasury Yields by Qtr'!B28+'Current Spreads by Qtr'!B168/10000</f>
        <v>5.958444363943334E-2</v>
      </c>
      <c r="C168" s="36">
        <f>'Treasury Yields by Qtr'!C28+'Current Spreads by Qtr'!C168/10000</f>
        <v>5.9619780636E-2</v>
      </c>
      <c r="D168" s="36">
        <f>'Treasury Yields by Qtr'!D28+'Current Spreads by Qtr'!D168/10000</f>
        <v>6.3474453602000006E-2</v>
      </c>
      <c r="E168" s="36">
        <f>'Treasury Yields by Qtr'!E28+'Current Spreads by Qtr'!E168/10000</f>
        <v>6.2971122679999991E-2</v>
      </c>
      <c r="F168" s="36">
        <f>'Treasury Yields by Qtr'!F28+'Current Spreads by Qtr'!F168/10000</f>
        <v>6.6852930392999999E-2</v>
      </c>
      <c r="G168" s="36">
        <f>'Treasury Yields by Qtr'!G28+'Current Spreads by Qtr'!G168/10000</f>
        <v>7.1499616015999995E-2</v>
      </c>
    </row>
    <row r="169" spans="1:7" x14ac:dyDescent="0.25">
      <c r="A169" s="93">
        <f t="shared" si="4"/>
        <v>24</v>
      </c>
      <c r="B169" s="36">
        <f>'Treasury Yields by Qtr'!B29+'Current Spreads by Qtr'!B169/10000</f>
        <v>5.9777802629686641E-2</v>
      </c>
      <c r="C169" s="36">
        <f>'Treasury Yields by Qtr'!C29+'Current Spreads by Qtr'!C169/10000</f>
        <v>5.9852414546000002E-2</v>
      </c>
      <c r="D169" s="36">
        <f>'Treasury Yields by Qtr'!D29+'Current Spreads by Qtr'!D169/10000</f>
        <v>6.3662772987000002E-2</v>
      </c>
      <c r="E169" s="36">
        <f>'Treasury Yields by Qtr'!E29+'Current Spreads by Qtr'!E169/10000</f>
        <v>6.3232155612999996E-2</v>
      </c>
      <c r="F169" s="36">
        <f>'Treasury Yields by Qtr'!F29+'Current Spreads by Qtr'!F169/10000</f>
        <v>6.7170956586999994E-2</v>
      </c>
      <c r="G169" s="36">
        <f>'Treasury Yields by Qtr'!G29+'Current Spreads by Qtr'!G169/10000</f>
        <v>7.1793886887000002E-2</v>
      </c>
    </row>
    <row r="170" spans="1:7" x14ac:dyDescent="0.25">
      <c r="A170" s="93">
        <f t="shared" si="4"/>
        <v>25</v>
      </c>
      <c r="B170" s="36">
        <f>'Treasury Yields by Qtr'!B30+'Current Spreads by Qtr'!B170/10000</f>
        <v>5.9961666565454944E-2</v>
      </c>
      <c r="C170" s="36">
        <f>'Treasury Yields by Qtr'!C30+'Current Spreads by Qtr'!C170/10000</f>
        <v>6.0088074429999999E-2</v>
      </c>
      <c r="D170" s="36">
        <f>'Treasury Yields by Qtr'!D30+'Current Spreads by Qtr'!D170/10000</f>
        <v>6.3832903883000003E-2</v>
      </c>
      <c r="E170" s="36">
        <f>'Treasury Yields by Qtr'!E30+'Current Spreads by Qtr'!E170/10000</f>
        <v>6.3451464277999997E-2</v>
      </c>
      <c r="F170" s="36">
        <f>'Treasury Yields by Qtr'!F30+'Current Spreads by Qtr'!F170/10000</f>
        <v>6.7457381582999992E-2</v>
      </c>
      <c r="G170" s="36">
        <f>'Treasury Yields by Qtr'!G30+'Current Spreads by Qtr'!G170/10000</f>
        <v>7.2072042983000004E-2</v>
      </c>
    </row>
    <row r="171" spans="1:7" x14ac:dyDescent="0.25">
      <c r="A171" s="93">
        <f t="shared" si="4"/>
        <v>26</v>
      </c>
      <c r="B171" s="36">
        <f>'Treasury Yields by Qtr'!B31+'Current Spreads by Qtr'!B171/10000</f>
        <v>6.0138161237804647E-2</v>
      </c>
      <c r="C171" s="36">
        <f>'Treasury Yields by Qtr'!C31+'Current Spreads by Qtr'!C171/10000</f>
        <v>6.0328378663999996E-2</v>
      </c>
      <c r="D171" s="36">
        <f>'Treasury Yields by Qtr'!D31+'Current Spreads by Qtr'!D171/10000</f>
        <v>6.3984926149000004E-2</v>
      </c>
      <c r="E171" s="36">
        <f>'Treasury Yields by Qtr'!E31+'Current Spreads by Qtr'!E171/10000</f>
        <v>6.3626225019000004E-2</v>
      </c>
      <c r="F171" s="36">
        <f>'Treasury Yields by Qtr'!F31+'Current Spreads by Qtr'!F171/10000</f>
        <v>6.7708693326999997E-2</v>
      </c>
      <c r="G171" s="36">
        <f>'Treasury Yields by Qtr'!G31+'Current Spreads by Qtr'!G171/10000</f>
        <v>7.2331737554999997E-2</v>
      </c>
    </row>
    <row r="172" spans="1:7" x14ac:dyDescent="0.25">
      <c r="A172" s="93">
        <f t="shared" si="4"/>
        <v>27</v>
      </c>
      <c r="B172" s="36">
        <f>'Treasury Yields by Qtr'!B32+'Current Spreads by Qtr'!B172/10000</f>
        <v>6.0308838745443238E-2</v>
      </c>
      <c r="C172" s="36">
        <f>'Treasury Yields by Qtr'!C32+'Current Spreads by Qtr'!C172/10000</f>
        <v>6.0574593824999995E-2</v>
      </c>
      <c r="D172" s="36">
        <f>'Treasury Yields by Qtr'!D32+'Current Spreads by Qtr'!D172/10000</f>
        <v>6.4119074755000005E-2</v>
      </c>
      <c r="E172" s="36">
        <f>'Treasury Yields by Qtr'!E32+'Current Spreads by Qtr'!E172/10000</f>
        <v>6.3753893449999988E-2</v>
      </c>
      <c r="F172" s="36">
        <f>'Treasury Yields by Qtr'!F32+'Current Spreads by Qtr'!F172/10000</f>
        <v>6.7923850265999994E-2</v>
      </c>
      <c r="G172" s="36">
        <f>'Treasury Yields by Qtr'!G32+'Current Spreads by Qtr'!G172/10000</f>
        <v>7.2572911264999998E-2</v>
      </c>
    </row>
    <row r="173" spans="1:7" x14ac:dyDescent="0.25">
      <c r="A173" s="93">
        <f t="shared" si="4"/>
        <v>28</v>
      </c>
      <c r="B173" s="36">
        <f>'Treasury Yields by Qtr'!B33+'Current Spreads by Qtr'!B173/10000</f>
        <v>6.0475490251124753E-2</v>
      </c>
      <c r="C173" s="36">
        <f>'Treasury Yields by Qtr'!C33+'Current Spreads by Qtr'!C173/10000</f>
        <v>6.0828170038E-2</v>
      </c>
      <c r="D173" s="36">
        <f>'Treasury Yields by Qtr'!D33+'Current Spreads by Qtr'!D173/10000</f>
        <v>6.4235355396000005E-2</v>
      </c>
      <c r="E173" s="36">
        <f>'Treasury Yields by Qtr'!E33+'Current Spreads by Qtr'!E173/10000</f>
        <v>6.3831613347999999E-2</v>
      </c>
      <c r="F173" s="36">
        <f>'Treasury Yields by Qtr'!F33+'Current Spreads by Qtr'!F173/10000</f>
        <v>6.8100546777000004E-2</v>
      </c>
      <c r="G173" s="36">
        <f>'Treasury Yields by Qtr'!G33+'Current Spreads by Qtr'!G173/10000</f>
        <v>7.2794705104000004E-2</v>
      </c>
    </row>
    <row r="174" spans="1:7" x14ac:dyDescent="0.25">
      <c r="A174" s="93">
        <f t="shared" si="4"/>
        <v>29</v>
      </c>
      <c r="B174" s="36">
        <f>'Treasury Yields by Qtr'!B34+'Current Spreads by Qtr'!B174/10000</f>
        <v>6.0639631138092939E-2</v>
      </c>
      <c r="C174" s="36">
        <f>'Treasury Yields by Qtr'!C34+'Current Spreads by Qtr'!C174/10000</f>
        <v>6.1090429895999998E-2</v>
      </c>
      <c r="D174" s="36">
        <f>'Treasury Yields by Qtr'!D34+'Current Spreads by Qtr'!D174/10000</f>
        <v>6.4333735685000004E-2</v>
      </c>
      <c r="E174" s="36">
        <f>'Treasury Yields by Qtr'!E34+'Current Spreads by Qtr'!E174/10000</f>
        <v>6.3856507845999999E-2</v>
      </c>
      <c r="F174" s="36">
        <f>'Treasury Yields by Qtr'!F34+'Current Spreads by Qtr'!F174/10000</f>
        <v>6.8236954313999995E-2</v>
      </c>
      <c r="G174" s="36">
        <f>'Treasury Yields by Qtr'!G34+'Current Spreads by Qtr'!G174/10000</f>
        <v>7.2996528801999999E-2</v>
      </c>
    </row>
    <row r="175" spans="1:7" x14ac:dyDescent="0.25">
      <c r="A175" s="93">
        <f t="shared" si="4"/>
        <v>30</v>
      </c>
      <c r="B175" s="36">
        <f>'Treasury Yields by Qtr'!B35+'Current Spreads by Qtr'!B175/10000</f>
        <v>6.0802801018880442E-2</v>
      </c>
      <c r="C175" s="36">
        <f>'Treasury Yields by Qtr'!C35+'Current Spreads by Qtr'!C175/10000</f>
        <v>6.1362721262E-2</v>
      </c>
      <c r="D175" s="36">
        <f>'Treasury Yields by Qtr'!D35+'Current Spreads by Qtr'!D175/10000</f>
        <v>6.4413834816000007E-2</v>
      </c>
      <c r="E175" s="36">
        <f>'Treasury Yields by Qtr'!E35+'Current Spreads by Qtr'!E175/10000</f>
        <v>6.3825232201999996E-2</v>
      </c>
      <c r="F175" s="36">
        <f>'Treasury Yields by Qtr'!F35+'Current Spreads by Qtr'!F175/10000</f>
        <v>6.8329705029000001E-2</v>
      </c>
      <c r="G175" s="36">
        <f>'Treasury Yields by Qtr'!G35+'Current Spreads by Qtr'!G175/10000</f>
        <v>7.3176107313999997E-2</v>
      </c>
    </row>
    <row r="176" spans="1:7" x14ac:dyDescent="0.25">
      <c r="A176" s="7"/>
      <c r="B176" s="7"/>
      <c r="C176" s="7"/>
      <c r="D176" s="7"/>
      <c r="E176" s="7"/>
      <c r="G176" s="7"/>
    </row>
    <row r="177" spans="1:7" x14ac:dyDescent="0.25">
      <c r="A177" s="7"/>
      <c r="B177" s="7"/>
      <c r="C177" s="7"/>
      <c r="D177" s="7"/>
      <c r="E177" s="7"/>
      <c r="G177" s="7"/>
    </row>
    <row r="178" spans="1:7" x14ac:dyDescent="0.25">
      <c r="A178" s="7" t="s">
        <v>60</v>
      </c>
      <c r="B178" s="7"/>
      <c r="C178" s="7"/>
      <c r="D178" s="7"/>
      <c r="E178" s="7"/>
      <c r="G178" s="7"/>
    </row>
    <row r="179" spans="1:7" x14ac:dyDescent="0.25">
      <c r="A179" s="91" t="s">
        <v>52</v>
      </c>
      <c r="B179" s="92"/>
      <c r="C179" s="37"/>
      <c r="D179" s="37"/>
      <c r="E179" s="37"/>
      <c r="G179" s="7"/>
    </row>
    <row r="180" spans="1:7" x14ac:dyDescent="0.25">
      <c r="A180" s="34" t="s">
        <v>51</v>
      </c>
      <c r="B180" s="94">
        <v>41912</v>
      </c>
      <c r="C180" s="94">
        <v>42004</v>
      </c>
      <c r="D180" s="94">
        <v>42094</v>
      </c>
      <c r="E180" s="94">
        <v>42185</v>
      </c>
      <c r="F180" s="94">
        <v>42277</v>
      </c>
      <c r="G180" s="94">
        <v>42369</v>
      </c>
    </row>
    <row r="181" spans="1:7" x14ac:dyDescent="0.25">
      <c r="A181" s="93">
        <v>1</v>
      </c>
      <c r="B181" s="36">
        <f>'Treasury Yields by Qtr'!B6+'Current Spreads by Qtr'!B181/10000</f>
        <v>4.2723608684077055E-2</v>
      </c>
      <c r="C181" s="36">
        <f>'Treasury Yields by Qtr'!C6+'Current Spreads by Qtr'!C181/10000</f>
        <v>5.4058998596000003E-2</v>
      </c>
      <c r="D181" s="36">
        <f>'Treasury Yields by Qtr'!D6+'Current Spreads by Qtr'!D181/10000</f>
        <v>6.0222229333999996E-2</v>
      </c>
      <c r="E181" s="36">
        <f>'Treasury Yields by Qtr'!E6+'Current Spreads by Qtr'!E181/10000</f>
        <v>5.3991716384999999E-2</v>
      </c>
      <c r="F181" s="36">
        <f>'Treasury Yields by Qtr'!F6+'Current Spreads by Qtr'!F181/10000</f>
        <v>6.2052242825000006E-2</v>
      </c>
      <c r="G181" s="36">
        <f>'Treasury Yields by Qtr'!G6+'Current Spreads by Qtr'!G181/10000</f>
        <v>7.4428238416000006E-2</v>
      </c>
    </row>
    <row r="182" spans="1:7" x14ac:dyDescent="0.25">
      <c r="A182" s="93">
        <f>A181+1</f>
        <v>2</v>
      </c>
      <c r="B182" s="36">
        <f>'Treasury Yields by Qtr'!B7+'Current Spreads by Qtr'!B182/10000</f>
        <v>4.7660232358031754E-2</v>
      </c>
      <c r="C182" s="36">
        <f>'Treasury Yields by Qtr'!C7+'Current Spreads by Qtr'!C182/10000</f>
        <v>5.7939765988000005E-2</v>
      </c>
      <c r="D182" s="36">
        <f>'Treasury Yields by Qtr'!D7+'Current Spreads by Qtr'!D182/10000</f>
        <v>6.2939818310999998E-2</v>
      </c>
      <c r="E182" s="36">
        <f>'Treasury Yields by Qtr'!E7+'Current Spreads by Qtr'!E182/10000</f>
        <v>5.7192902273000001E-2</v>
      </c>
      <c r="F182" s="36">
        <f>'Treasury Yields by Qtr'!F7+'Current Spreads by Qtr'!F182/10000</f>
        <v>6.4856844707000011E-2</v>
      </c>
      <c r="G182" s="36">
        <f>'Treasury Yields by Qtr'!G7+'Current Spreads by Qtr'!G182/10000</f>
        <v>7.7609019115000011E-2</v>
      </c>
    </row>
    <row r="183" spans="1:7" x14ac:dyDescent="0.25">
      <c r="A183" s="93">
        <f t="shared" ref="A183:A210" si="5">A182+1</f>
        <v>3</v>
      </c>
      <c r="B183" s="36">
        <f>'Treasury Yields by Qtr'!B8+'Current Spreads by Qtr'!B183/10000</f>
        <v>5.2734358523467348E-2</v>
      </c>
      <c r="C183" s="36">
        <f>'Treasury Yields by Qtr'!C8+'Current Spreads by Qtr'!C183/10000</f>
        <v>6.2277613632000003E-2</v>
      </c>
      <c r="D183" s="36">
        <f>'Treasury Yields by Qtr'!D8+'Current Spreads by Qtr'!D183/10000</f>
        <v>6.6272678064999993E-2</v>
      </c>
      <c r="E183" s="36">
        <f>'Treasury Yields by Qtr'!E8+'Current Spreads by Qtr'!E183/10000</f>
        <v>6.0897714950999993E-2</v>
      </c>
      <c r="F183" s="36">
        <f>'Treasury Yields by Qtr'!F8+'Current Spreads by Qtr'!F183/10000</f>
        <v>6.7748697199000008E-2</v>
      </c>
      <c r="G183" s="36">
        <f>'Treasury Yields by Qtr'!G8+'Current Spreads by Qtr'!G183/10000</f>
        <v>8.0217463802000011E-2</v>
      </c>
    </row>
    <row r="184" spans="1:7" x14ac:dyDescent="0.25">
      <c r="A184" s="93">
        <f t="shared" si="5"/>
        <v>4</v>
      </c>
      <c r="B184" s="36">
        <f>'Treasury Yields by Qtr'!B9+'Current Spreads by Qtr'!B184/10000</f>
        <v>5.682702159421775E-2</v>
      </c>
      <c r="C184" s="36">
        <f>'Treasury Yields by Qtr'!C9+'Current Spreads by Qtr'!C184/10000</f>
        <v>6.5514605478000004E-2</v>
      </c>
      <c r="D184" s="36">
        <f>'Treasury Yields by Qtr'!D9+'Current Spreads by Qtr'!D184/10000</f>
        <v>6.9165939570000001E-2</v>
      </c>
      <c r="E184" s="36">
        <f>'Treasury Yields by Qtr'!E9+'Current Spreads by Qtr'!E184/10000</f>
        <v>6.4443762971999996E-2</v>
      </c>
      <c r="F184" s="36">
        <f>'Treasury Yields by Qtr'!F9+'Current Spreads by Qtr'!F184/10000</f>
        <v>7.0282921591000011E-2</v>
      </c>
      <c r="G184" s="36">
        <f>'Treasury Yields by Qtr'!G9+'Current Spreads by Qtr'!G184/10000</f>
        <v>8.2944028087999999E-2</v>
      </c>
    </row>
    <row r="185" spans="1:7" x14ac:dyDescent="0.25">
      <c r="A185" s="93">
        <f t="shared" si="5"/>
        <v>5</v>
      </c>
      <c r="B185" s="36">
        <f>'Treasury Yields by Qtr'!B10+'Current Spreads by Qtr'!B185/10000</f>
        <v>5.9708138938859255E-2</v>
      </c>
      <c r="C185" s="36">
        <f>'Treasury Yields by Qtr'!C10+'Current Spreads by Qtr'!C185/10000</f>
        <v>6.7726185709999998E-2</v>
      </c>
      <c r="D185" s="36">
        <f>'Treasury Yields by Qtr'!D10+'Current Spreads by Qtr'!D185/10000</f>
        <v>7.1324864005000002E-2</v>
      </c>
      <c r="E185" s="36">
        <f>'Treasury Yields by Qtr'!E10+'Current Spreads by Qtr'!E185/10000</f>
        <v>6.7407952744999999E-2</v>
      </c>
      <c r="F185" s="36">
        <f>'Treasury Yields by Qtr'!F10+'Current Spreads by Qtr'!F185/10000</f>
        <v>7.2487692549000005E-2</v>
      </c>
      <c r="G185" s="36">
        <f>'Treasury Yields by Qtr'!G10+'Current Spreads by Qtr'!G185/10000</f>
        <v>8.493283249200001E-2</v>
      </c>
    </row>
    <row r="186" spans="1:7" x14ac:dyDescent="0.25">
      <c r="A186" s="93">
        <f t="shared" si="5"/>
        <v>6</v>
      </c>
      <c r="B186" s="36">
        <f>'Treasury Yields by Qtr'!B11+'Current Spreads by Qtr'!B186/10000</f>
        <v>6.1874942691411958E-2</v>
      </c>
      <c r="C186" s="36">
        <f>'Treasury Yields by Qtr'!C11+'Current Spreads by Qtr'!C186/10000</f>
        <v>6.9441744467000008E-2</v>
      </c>
      <c r="D186" s="36">
        <f>'Treasury Yields by Qtr'!D11+'Current Spreads by Qtr'!D186/10000</f>
        <v>7.2997497149000001E-2</v>
      </c>
      <c r="E186" s="36">
        <f>'Treasury Yields by Qtr'!E11+'Current Spreads by Qtr'!E186/10000</f>
        <v>6.9702021397999997E-2</v>
      </c>
      <c r="F186" s="36">
        <f>'Treasury Yields by Qtr'!F11+'Current Spreads by Qtr'!F186/10000</f>
        <v>7.4556142152000002E-2</v>
      </c>
      <c r="G186" s="36">
        <f>'Treasury Yields by Qtr'!G11+'Current Spreads by Qtr'!G186/10000</f>
        <v>8.6530866819000005E-2</v>
      </c>
    </row>
    <row r="187" spans="1:7" x14ac:dyDescent="0.25">
      <c r="A187" s="93">
        <f t="shared" si="5"/>
        <v>7</v>
      </c>
      <c r="B187" s="36">
        <f>'Treasury Yields by Qtr'!B12+'Current Spreads by Qtr'!B187/10000</f>
        <v>6.3592929906226947E-2</v>
      </c>
      <c r="C187" s="36">
        <f>'Treasury Yields by Qtr'!C12+'Current Spreads by Qtr'!C187/10000</f>
        <v>7.0729851662000007E-2</v>
      </c>
      <c r="D187" s="36">
        <f>'Treasury Yields by Qtr'!D12+'Current Spreads by Qtr'!D187/10000</f>
        <v>7.4320430874000004E-2</v>
      </c>
      <c r="E187" s="36">
        <f>'Treasury Yields by Qtr'!E12+'Current Spreads by Qtr'!E187/10000</f>
        <v>7.1377733410999997E-2</v>
      </c>
      <c r="F187" s="36">
        <f>'Treasury Yields by Qtr'!F12+'Current Spreads by Qtr'!F187/10000</f>
        <v>7.6154376656E-2</v>
      </c>
      <c r="G187" s="36">
        <f>'Treasury Yields by Qtr'!G12+'Current Spreads by Qtr'!G187/10000</f>
        <v>8.7739143439000009E-2</v>
      </c>
    </row>
    <row r="188" spans="1:7" x14ac:dyDescent="0.25">
      <c r="A188" s="93">
        <f t="shared" si="5"/>
        <v>8</v>
      </c>
      <c r="B188" s="36">
        <f>'Treasury Yields by Qtr'!B13+'Current Spreads by Qtr'!B188/10000</f>
        <v>6.5003096577000749E-2</v>
      </c>
      <c r="C188" s="36">
        <f>'Treasury Yields by Qtr'!C13+'Current Spreads by Qtr'!C188/10000</f>
        <v>7.1714505624000002E-2</v>
      </c>
      <c r="D188" s="36">
        <f>'Treasury Yields by Qtr'!D13+'Current Spreads by Qtr'!D188/10000</f>
        <v>7.5400198384999992E-2</v>
      </c>
      <c r="E188" s="36">
        <f>'Treasury Yields by Qtr'!E13+'Current Spreads by Qtr'!E188/10000</f>
        <v>7.262899264799999E-2</v>
      </c>
      <c r="F188" s="36">
        <f>'Treasury Yields by Qtr'!F13+'Current Spreads by Qtr'!F188/10000</f>
        <v>7.7370039373000007E-2</v>
      </c>
      <c r="G188" s="36">
        <f>'Treasury Yields by Qtr'!G13+'Current Spreads by Qtr'!G188/10000</f>
        <v>8.867252288300001E-2</v>
      </c>
    </row>
    <row r="189" spans="1:7" x14ac:dyDescent="0.25">
      <c r="A189" s="93">
        <f t="shared" si="5"/>
        <v>9</v>
      </c>
      <c r="B189" s="36">
        <f>'Treasury Yields by Qtr'!B14+'Current Spreads by Qtr'!B189/10000</f>
        <v>6.6184325249467962E-2</v>
      </c>
      <c r="C189" s="36">
        <f>'Treasury Yields by Qtr'!C14+'Current Spreads by Qtr'!C189/10000</f>
        <v>7.2496448116000006E-2</v>
      </c>
      <c r="D189" s="36">
        <f>'Treasury Yields by Qtr'!D14+'Current Spreads by Qtr'!D189/10000</f>
        <v>7.6307967211E-2</v>
      </c>
      <c r="E189" s="36">
        <f>'Treasury Yields by Qtr'!E14+'Current Spreads by Qtr'!E189/10000</f>
        <v>7.3619870301999998E-2</v>
      </c>
      <c r="F189" s="36">
        <f>'Treasury Yields by Qtr'!F14+'Current Spreads by Qtr'!F189/10000</f>
        <v>7.8348064566000006E-2</v>
      </c>
      <c r="G189" s="36">
        <f>'Treasury Yields by Qtr'!G14+'Current Spreads by Qtr'!G189/10000</f>
        <v>8.9433921116000001E-2</v>
      </c>
    </row>
    <row r="190" spans="1:7" x14ac:dyDescent="0.25">
      <c r="A190" s="93">
        <f t="shared" si="5"/>
        <v>10</v>
      </c>
      <c r="B190" s="36">
        <f>'Treasury Yields by Qtr'!B15+'Current Spreads by Qtr'!B190/10000</f>
        <v>6.7181788529140557E-2</v>
      </c>
      <c r="C190" s="36">
        <f>'Treasury Yields by Qtr'!C15+'Current Spreads by Qtr'!C190/10000</f>
        <v>7.3135948217000007E-2</v>
      </c>
      <c r="D190" s="36">
        <f>'Treasury Yields by Qtr'!D15+'Current Spreads by Qtr'!D190/10000</f>
        <v>7.7085238865999994E-2</v>
      </c>
      <c r="E190" s="36">
        <f>'Treasury Yields by Qtr'!E15+'Current Spreads by Qtr'!E190/10000</f>
        <v>7.4449425532999991E-2</v>
      </c>
      <c r="F190" s="36">
        <f>'Treasury Yields by Qtr'!F15+'Current Spreads by Qtr'!F190/10000</f>
        <v>7.9169350646000003E-2</v>
      </c>
      <c r="G190" s="36">
        <f>'Treasury Yields by Qtr'!G15+'Current Spreads by Qtr'!G190/10000</f>
        <v>9.008020791400001E-2</v>
      </c>
    </row>
    <row r="191" spans="1:7" x14ac:dyDescent="0.25">
      <c r="A191" s="93">
        <f t="shared" si="5"/>
        <v>11</v>
      </c>
      <c r="B191" s="36">
        <f>'Treasury Yields by Qtr'!B16+'Current Spreads by Qtr'!B191/10000</f>
        <v>6.8021425987121548E-2</v>
      </c>
      <c r="C191" s="36">
        <f>'Treasury Yields by Qtr'!C16+'Current Spreads by Qtr'!C191/10000</f>
        <v>7.367087818000001E-2</v>
      </c>
      <c r="D191" s="36">
        <f>'Treasury Yields by Qtr'!D16+'Current Spreads by Qtr'!D191/10000</f>
        <v>7.7757969848999992E-2</v>
      </c>
      <c r="E191" s="36">
        <f>'Treasury Yields by Qtr'!E16+'Current Spreads by Qtr'!E191/10000</f>
        <v>7.5182617204999996E-2</v>
      </c>
      <c r="F191" s="36">
        <f>'Treasury Yields by Qtr'!F16+'Current Spreads by Qtr'!F191/10000</f>
        <v>7.9892180802000001E-2</v>
      </c>
      <c r="G191" s="36">
        <f>'Treasury Yields by Qtr'!G16+'Current Spreads by Qtr'!G191/10000</f>
        <v>9.0652826882999998E-2</v>
      </c>
    </row>
    <row r="192" spans="1:7" x14ac:dyDescent="0.25">
      <c r="A192" s="93">
        <f t="shared" si="5"/>
        <v>12</v>
      </c>
      <c r="B192" s="36">
        <f>'Treasury Yields by Qtr'!B17+'Current Spreads by Qtr'!B192/10000</f>
        <v>6.8724921527941754E-2</v>
      </c>
      <c r="C192" s="36">
        <f>'Treasury Yields by Qtr'!C17+'Current Spreads by Qtr'!C192/10000</f>
        <v>7.412770224500001E-2</v>
      </c>
      <c r="D192" s="36">
        <f>'Treasury Yields by Qtr'!D17+'Current Spreads by Qtr'!D192/10000</f>
        <v>7.8344670625000001E-2</v>
      </c>
      <c r="E192" s="36">
        <f>'Treasury Yields by Qtr'!E17+'Current Spreads by Qtr'!E192/10000</f>
        <v>7.5861139835999999E-2</v>
      </c>
      <c r="F192" s="36">
        <f>'Treasury Yields by Qtr'!F17+'Current Spreads by Qtr'!F192/10000</f>
        <v>8.0554287818000003E-2</v>
      </c>
      <c r="G192" s="36">
        <f>'Treasury Yields by Qtr'!G17+'Current Spreads by Qtr'!G192/10000</f>
        <v>9.1178659458000008E-2</v>
      </c>
    </row>
    <row r="193" spans="1:7" x14ac:dyDescent="0.25">
      <c r="A193" s="93">
        <f t="shared" si="5"/>
        <v>13</v>
      </c>
      <c r="B193" s="36">
        <f>'Treasury Yields by Qtr'!B18+'Current Spreads by Qtr'!B193/10000</f>
        <v>6.9321480437342847E-2</v>
      </c>
      <c r="C193" s="36">
        <f>'Treasury Yields by Qtr'!C18+'Current Spreads by Qtr'!C193/10000</f>
        <v>7.4525898699000004E-2</v>
      </c>
      <c r="D193" s="36">
        <f>'Treasury Yields by Qtr'!D18+'Current Spreads by Qtr'!D193/10000</f>
        <v>7.8863178499999992E-2</v>
      </c>
      <c r="E193" s="36">
        <f>'Treasury Yields by Qtr'!E18+'Current Spreads by Qtr'!E193/10000</f>
        <v>7.6499085667000005E-2</v>
      </c>
      <c r="F193" s="36">
        <f>'Treasury Yields by Qtr'!F18+'Current Spreads by Qtr'!F193/10000</f>
        <v>8.1180303912000013E-2</v>
      </c>
      <c r="G193" s="36">
        <f>'Treasury Yields by Qtr'!G18+'Current Spreads by Qtr'!G193/10000</f>
        <v>9.1673720944000003E-2</v>
      </c>
    </row>
    <row r="194" spans="1:7" x14ac:dyDescent="0.25">
      <c r="A194" s="93">
        <f t="shared" si="5"/>
        <v>14</v>
      </c>
      <c r="B194" s="36">
        <f>'Treasury Yields by Qtr'!B19+'Current Spreads by Qtr'!B194/10000</f>
        <v>6.9834542538251054E-2</v>
      </c>
      <c r="C194" s="36">
        <f>'Treasury Yields by Qtr'!C19+'Current Spreads by Qtr'!C194/10000</f>
        <v>7.4879674643999999E-2</v>
      </c>
      <c r="D194" s="36">
        <f>'Treasury Yields by Qtr'!D19+'Current Spreads by Qtr'!D194/10000</f>
        <v>7.9326567441000001E-2</v>
      </c>
      <c r="E194" s="36">
        <f>'Treasury Yields by Qtr'!E19+'Current Spreads by Qtr'!E194/10000</f>
        <v>7.710035812499999E-2</v>
      </c>
      <c r="F194" s="36">
        <f>'Treasury Yields by Qtr'!F19+'Current Spreads by Qtr'!F194/10000</f>
        <v>8.1772930446000008E-2</v>
      </c>
      <c r="G194" s="36">
        <f>'Treasury Yields by Qtr'!G19+'Current Spreads by Qtr'!G194/10000</f>
        <v>9.2141044308999998E-2</v>
      </c>
    </row>
    <row r="195" spans="1:7" x14ac:dyDescent="0.25">
      <c r="A195" s="93">
        <f t="shared" si="5"/>
        <v>15</v>
      </c>
      <c r="B195" s="36">
        <f>'Treasury Yields by Qtr'!B20+'Current Spreads by Qtr'!B195/10000</f>
        <v>7.0280772137523054E-2</v>
      </c>
      <c r="C195" s="36">
        <f>'Treasury Yields by Qtr'!C20+'Current Spreads by Qtr'!C195/10000</f>
        <v>7.5199221045000014E-2</v>
      </c>
      <c r="D195" s="36">
        <f>'Treasury Yields by Qtr'!D20+'Current Spreads by Qtr'!D195/10000</f>
        <v>7.9744652516999998E-2</v>
      </c>
      <c r="E195" s="36">
        <f>'Treasury Yields by Qtr'!E20+'Current Spreads by Qtr'!E195/10000</f>
        <v>7.7667874797999997E-2</v>
      </c>
      <c r="F195" s="36">
        <f>'Treasury Yields by Qtr'!F20+'Current Spreads by Qtr'!F195/10000</f>
        <v>8.2336818231000003E-2</v>
      </c>
      <c r="G195" s="36">
        <f>'Treasury Yields by Qtr'!G20+'Current Spreads by Qtr'!G195/10000</f>
        <v>9.2585775149000002E-2</v>
      </c>
    </row>
    <row r="196" spans="1:7" x14ac:dyDescent="0.25">
      <c r="A196" s="93">
        <f t="shared" si="5"/>
        <v>16</v>
      </c>
      <c r="B196" s="36">
        <f>'Treasury Yields by Qtr'!B21+'Current Spreads by Qtr'!B196/10000</f>
        <v>7.0673231828181249E-2</v>
      </c>
      <c r="C196" s="36">
        <f>'Treasury Yields by Qtr'!C21+'Current Spreads by Qtr'!C196/10000</f>
        <v>7.5492613077000004E-2</v>
      </c>
      <c r="D196" s="36">
        <f>'Treasury Yields by Qtr'!D21+'Current Spreads by Qtr'!D196/10000</f>
        <v>8.0124537105999996E-2</v>
      </c>
      <c r="E196" s="36">
        <f>'Treasury Yields by Qtr'!E21+'Current Spreads by Qtr'!E196/10000</f>
        <v>7.8203191671999989E-2</v>
      </c>
      <c r="F196" s="36">
        <f>'Treasury Yields by Qtr'!F21+'Current Spreads by Qtr'!F196/10000</f>
        <v>8.2873542936000008E-2</v>
      </c>
      <c r="G196" s="36">
        <f>'Treasury Yields by Qtr'!G21+'Current Spreads by Qtr'!G196/10000</f>
        <v>9.3010521282000005E-2</v>
      </c>
    </row>
    <row r="197" spans="1:7" x14ac:dyDescent="0.25">
      <c r="A197" s="93">
        <f t="shared" si="5"/>
        <v>17</v>
      </c>
      <c r="B197" s="36">
        <f>'Treasury Yields by Qtr'!B22+'Current Spreads by Qtr'!B197/10000</f>
        <v>7.1021794743265157E-2</v>
      </c>
      <c r="C197" s="36">
        <f>'Treasury Yields by Qtr'!C22+'Current Spreads by Qtr'!C197/10000</f>
        <v>7.5766024964000006E-2</v>
      </c>
      <c r="D197" s="36">
        <f>'Treasury Yields by Qtr'!D22+'Current Spreads by Qtr'!D197/10000</f>
        <v>8.047164186599999E-2</v>
      </c>
      <c r="E197" s="36">
        <f>'Treasury Yields by Qtr'!E22+'Current Spreads by Qtr'!E197/10000</f>
        <v>7.8707181226999989E-2</v>
      </c>
      <c r="F197" s="36">
        <f>'Treasury Yields by Qtr'!F22+'Current Spreads by Qtr'!F197/10000</f>
        <v>8.3385619050000012E-2</v>
      </c>
      <c r="G197" s="36">
        <f>'Treasury Yields by Qtr'!G22+'Current Spreads by Qtr'!G197/10000</f>
        <v>9.3418265265000008E-2</v>
      </c>
    </row>
    <row r="198" spans="1:7" x14ac:dyDescent="0.25">
      <c r="A198" s="93">
        <f t="shared" si="5"/>
        <v>18</v>
      </c>
      <c r="B198" s="36">
        <f>'Treasury Yields by Qtr'!B23+'Current Spreads by Qtr'!B198/10000</f>
        <v>7.133436057834236E-2</v>
      </c>
      <c r="C198" s="36">
        <f>'Treasury Yields by Qtr'!C23+'Current Spreads by Qtr'!C198/10000</f>
        <v>7.6024450005999999E-2</v>
      </c>
      <c r="D198" s="36">
        <f>'Treasury Yields by Qtr'!D23+'Current Spreads by Qtr'!D198/10000</f>
        <v>8.078973955999999E-2</v>
      </c>
      <c r="E198" s="36">
        <f>'Treasury Yields by Qtr'!E23+'Current Spreads by Qtr'!E198/10000</f>
        <v>7.9179542278000004E-2</v>
      </c>
      <c r="F198" s="36">
        <f>'Treasury Yields by Qtr'!F23+'Current Spreads by Qtr'!F198/10000</f>
        <v>8.3870546818000005E-2</v>
      </c>
      <c r="G198" s="36">
        <f>'Treasury Yields by Qtr'!G23+'Current Spreads by Qtr'!G198/10000</f>
        <v>9.3807901043000005E-2</v>
      </c>
    </row>
    <row r="199" spans="1:7" x14ac:dyDescent="0.25">
      <c r="A199" s="93">
        <f t="shared" si="5"/>
        <v>19</v>
      </c>
      <c r="B199" s="36">
        <f>'Treasury Yields by Qtr'!B24+'Current Spreads by Qtr'!B199/10000</f>
        <v>7.1616784718814649E-2</v>
      </c>
      <c r="C199" s="36">
        <f>'Treasury Yields by Qtr'!C24+'Current Spreads by Qtr'!C199/10000</f>
        <v>7.627168484800001E-2</v>
      </c>
      <c r="D199" s="36">
        <f>'Treasury Yields by Qtr'!D24+'Current Spreads by Qtr'!D199/10000</f>
        <v>8.1081998734000002E-2</v>
      </c>
      <c r="E199" s="36">
        <f>'Treasury Yields by Qtr'!E24+'Current Spreads by Qtr'!E199/10000</f>
        <v>7.962001059099999E-2</v>
      </c>
      <c r="F199" s="36">
        <f>'Treasury Yields by Qtr'!F24+'Current Spreads by Qtr'!F199/10000</f>
        <v>8.4329746743000006E-2</v>
      </c>
      <c r="G199" s="36">
        <f>'Treasury Yields by Qtr'!G24+'Current Spreads by Qtr'!G199/10000</f>
        <v>9.4181461773999997E-2</v>
      </c>
    </row>
    <row r="200" spans="1:7" x14ac:dyDescent="0.25">
      <c r="A200" s="93">
        <f t="shared" si="5"/>
        <v>20</v>
      </c>
      <c r="B200" s="36">
        <f>'Treasury Yields by Qtr'!B25+'Current Spreads by Qtr'!B200/10000</f>
        <v>7.1874284349282364E-2</v>
      </c>
      <c r="C200" s="36">
        <f>'Treasury Yields by Qtr'!C25+'Current Spreads by Qtr'!C200/10000</f>
        <v>7.6511124080999998E-2</v>
      </c>
      <c r="D200" s="36">
        <f>'Treasury Yields by Qtr'!D25+'Current Spreads by Qtr'!D200/10000</f>
        <v>8.1350744241999992E-2</v>
      </c>
      <c r="E200" s="36">
        <f>'Treasury Yields by Qtr'!E25+'Current Spreads by Qtr'!E200/10000</f>
        <v>8.002770589899999E-2</v>
      </c>
      <c r="F200" s="36">
        <f>'Treasury Yields by Qtr'!F25+'Current Spreads by Qtr'!F200/10000</f>
        <v>8.4762711716E-2</v>
      </c>
      <c r="G200" s="36">
        <f>'Treasury Yields by Qtr'!G25+'Current Spreads by Qtr'!G200/10000</f>
        <v>9.4539224487000001E-2</v>
      </c>
    </row>
    <row r="201" spans="1:7" x14ac:dyDescent="0.25">
      <c r="A201" s="93">
        <f t="shared" si="5"/>
        <v>21</v>
      </c>
      <c r="B201" s="36">
        <f>'Treasury Yields by Qtr'!B26+'Current Spreads by Qtr'!B201/10000</f>
        <v>7.2111003840495846E-2</v>
      </c>
      <c r="C201" s="36">
        <f>'Treasury Yields by Qtr'!C26+'Current Spreads by Qtr'!C201/10000</f>
        <v>7.6745570871999999E-2</v>
      </c>
      <c r="D201" s="36">
        <f>'Treasury Yields by Qtr'!D26+'Current Spreads by Qtr'!D201/10000</f>
        <v>8.1597835120999995E-2</v>
      </c>
      <c r="E201" s="36">
        <f>'Treasury Yields by Qtr'!E26+'Current Spreads by Qtr'!E201/10000</f>
        <v>8.0401519645999994E-2</v>
      </c>
      <c r="F201" s="36">
        <f>'Treasury Yields by Qtr'!F26+'Current Spreads by Qtr'!F201/10000</f>
        <v>8.5174368787000007E-2</v>
      </c>
      <c r="G201" s="36">
        <f>'Treasury Yields by Qtr'!G26+'Current Spreads by Qtr'!G201/10000</f>
        <v>9.4886489813000005E-2</v>
      </c>
    </row>
    <row r="202" spans="1:7" x14ac:dyDescent="0.25">
      <c r="A202" s="93">
        <f t="shared" si="5"/>
        <v>22</v>
      </c>
      <c r="B202" s="36">
        <f>'Treasury Yields by Qtr'!B27+'Current Spreads by Qtr'!B202/10000</f>
        <v>7.2330570155458546E-2</v>
      </c>
      <c r="C202" s="36">
        <f>'Treasury Yields by Qtr'!C27+'Current Spreads by Qtr'!C202/10000</f>
        <v>7.6977489418000006E-2</v>
      </c>
      <c r="D202" s="36">
        <f>'Treasury Yields by Qtr'!D27+'Current Spreads by Qtr'!D202/10000</f>
        <v>8.1824373401999995E-2</v>
      </c>
      <c r="E202" s="36">
        <f>'Treasury Yields by Qtr'!E27+'Current Spreads by Qtr'!E202/10000</f>
        <v>8.0739546950999996E-2</v>
      </c>
      <c r="F202" s="36">
        <f>'Treasury Yields by Qtr'!F27+'Current Spreads by Qtr'!F202/10000</f>
        <v>8.5552263389000002E-2</v>
      </c>
      <c r="G202" s="36">
        <f>'Treasury Yields by Qtr'!G27+'Current Spreads by Qtr'!G202/10000</f>
        <v>9.521297512900001E-2</v>
      </c>
    </row>
    <row r="203" spans="1:7" x14ac:dyDescent="0.25">
      <c r="A203" s="93">
        <f t="shared" si="5"/>
        <v>23</v>
      </c>
      <c r="B203" s="36">
        <f>'Treasury Yields by Qtr'!B28+'Current Spreads by Qtr'!B203/10000</f>
        <v>7.2535677363172957E-2</v>
      </c>
      <c r="C203" s="36">
        <f>'Treasury Yields by Qtr'!C28+'Current Spreads by Qtr'!C203/10000</f>
        <v>7.7208780636000007E-2</v>
      </c>
      <c r="D203" s="36">
        <f>'Treasury Yields by Qtr'!D28+'Current Spreads by Qtr'!D203/10000</f>
        <v>8.2031453601999996E-2</v>
      </c>
      <c r="E203" s="36">
        <f>'Treasury Yields by Qtr'!E28+'Current Spreads by Qtr'!E203/10000</f>
        <v>8.1040122679999993E-2</v>
      </c>
      <c r="F203" s="36">
        <f>'Treasury Yields by Qtr'!F28+'Current Spreads by Qtr'!F203/10000</f>
        <v>8.5900930393000008E-2</v>
      </c>
      <c r="G203" s="36">
        <f>'Treasury Yields by Qtr'!G28+'Current Spreads by Qtr'!G203/10000</f>
        <v>9.5523616016000013E-2</v>
      </c>
    </row>
    <row r="204" spans="1:7" x14ac:dyDescent="0.25">
      <c r="A204" s="93">
        <f t="shared" si="5"/>
        <v>24</v>
      </c>
      <c r="B204" s="36">
        <f>'Treasury Yields by Qtr'!B29+'Current Spreads by Qtr'!B204/10000</f>
        <v>7.2729036353426257E-2</v>
      </c>
      <c r="C204" s="36">
        <f>'Treasury Yields by Qtr'!C29+'Current Spreads by Qtr'!C204/10000</f>
        <v>7.7441414546000009E-2</v>
      </c>
      <c r="D204" s="36">
        <f>'Treasury Yields by Qtr'!D29+'Current Spreads by Qtr'!D204/10000</f>
        <v>8.2219772986999992E-2</v>
      </c>
      <c r="E204" s="36">
        <f>'Treasury Yields by Qtr'!E29+'Current Spreads by Qtr'!E204/10000</f>
        <v>8.1301155612999998E-2</v>
      </c>
      <c r="F204" s="36">
        <f>'Treasury Yields by Qtr'!F29+'Current Spreads by Qtr'!F204/10000</f>
        <v>8.6218956587000004E-2</v>
      </c>
      <c r="G204" s="36">
        <f>'Treasury Yields by Qtr'!G29+'Current Spreads by Qtr'!G204/10000</f>
        <v>9.5817886887000006E-2</v>
      </c>
    </row>
    <row r="205" spans="1:7" x14ac:dyDescent="0.25">
      <c r="A205" s="93">
        <f t="shared" si="5"/>
        <v>25</v>
      </c>
      <c r="B205" s="36">
        <f>'Treasury Yields by Qtr'!B30+'Current Spreads by Qtr'!B205/10000</f>
        <v>7.291290028919456E-2</v>
      </c>
      <c r="C205" s="36">
        <f>'Treasury Yields by Qtr'!C30+'Current Spreads by Qtr'!C205/10000</f>
        <v>7.7677074430000007E-2</v>
      </c>
      <c r="D205" s="36">
        <f>'Treasury Yields by Qtr'!D30+'Current Spreads by Qtr'!D205/10000</f>
        <v>8.2389903882999993E-2</v>
      </c>
      <c r="E205" s="36">
        <f>'Treasury Yields by Qtr'!E30+'Current Spreads by Qtr'!E205/10000</f>
        <v>8.1520464277999999E-2</v>
      </c>
      <c r="F205" s="36">
        <f>'Treasury Yields by Qtr'!F30+'Current Spreads by Qtr'!F205/10000</f>
        <v>8.6505381583000002E-2</v>
      </c>
      <c r="G205" s="36">
        <f>'Treasury Yields by Qtr'!G30+'Current Spreads by Qtr'!G205/10000</f>
        <v>9.6096042983000007E-2</v>
      </c>
    </row>
    <row r="206" spans="1:7" x14ac:dyDescent="0.25">
      <c r="A206" s="93">
        <f t="shared" si="5"/>
        <v>26</v>
      </c>
      <c r="B206" s="36">
        <f>'Treasury Yields by Qtr'!B31+'Current Spreads by Qtr'!B206/10000</f>
        <v>7.3089394961544263E-2</v>
      </c>
      <c r="C206" s="36">
        <f>'Treasury Yields by Qtr'!C31+'Current Spreads by Qtr'!C206/10000</f>
        <v>7.7917378664000003E-2</v>
      </c>
      <c r="D206" s="36">
        <f>'Treasury Yields by Qtr'!D31+'Current Spreads by Qtr'!D206/10000</f>
        <v>8.2541926148999994E-2</v>
      </c>
      <c r="E206" s="36">
        <f>'Treasury Yields by Qtr'!E31+'Current Spreads by Qtr'!E206/10000</f>
        <v>8.1695225019000006E-2</v>
      </c>
      <c r="F206" s="36">
        <f>'Treasury Yields by Qtr'!F31+'Current Spreads by Qtr'!F206/10000</f>
        <v>8.6756693327000006E-2</v>
      </c>
      <c r="G206" s="36">
        <f>'Treasury Yields by Qtr'!G31+'Current Spreads by Qtr'!G206/10000</f>
        <v>9.6355737555000001E-2</v>
      </c>
    </row>
    <row r="207" spans="1:7" x14ac:dyDescent="0.25">
      <c r="A207" s="93">
        <f t="shared" si="5"/>
        <v>27</v>
      </c>
      <c r="B207" s="36">
        <f>'Treasury Yields by Qtr'!B32+'Current Spreads by Qtr'!B207/10000</f>
        <v>7.3260072469182855E-2</v>
      </c>
      <c r="C207" s="36">
        <f>'Treasury Yields by Qtr'!C32+'Current Spreads by Qtr'!C207/10000</f>
        <v>7.8163593825000002E-2</v>
      </c>
      <c r="D207" s="36">
        <f>'Treasury Yields by Qtr'!D32+'Current Spreads by Qtr'!D207/10000</f>
        <v>8.2676074754999995E-2</v>
      </c>
      <c r="E207" s="36">
        <f>'Treasury Yields by Qtr'!E32+'Current Spreads by Qtr'!E207/10000</f>
        <v>8.1822893449999989E-2</v>
      </c>
      <c r="F207" s="36">
        <f>'Treasury Yields by Qtr'!F32+'Current Spreads by Qtr'!F207/10000</f>
        <v>8.6971850266000003E-2</v>
      </c>
      <c r="G207" s="36">
        <f>'Treasury Yields by Qtr'!G32+'Current Spreads by Qtr'!G207/10000</f>
        <v>9.6596911265000002E-2</v>
      </c>
    </row>
    <row r="208" spans="1:7" x14ac:dyDescent="0.25">
      <c r="A208" s="93">
        <f t="shared" si="5"/>
        <v>28</v>
      </c>
      <c r="B208" s="36">
        <f>'Treasury Yields by Qtr'!B33+'Current Spreads by Qtr'!B208/10000</f>
        <v>7.3426723974864355E-2</v>
      </c>
      <c r="C208" s="36">
        <f>'Treasury Yields by Qtr'!C33+'Current Spreads by Qtr'!C208/10000</f>
        <v>7.8417170038E-2</v>
      </c>
      <c r="D208" s="36">
        <f>'Treasury Yields by Qtr'!D33+'Current Spreads by Qtr'!D208/10000</f>
        <v>8.2792355395999995E-2</v>
      </c>
      <c r="E208" s="36">
        <f>'Treasury Yields by Qtr'!E33+'Current Spreads by Qtr'!E208/10000</f>
        <v>8.1900613348000001E-2</v>
      </c>
      <c r="F208" s="36">
        <f>'Treasury Yields by Qtr'!F33+'Current Spreads by Qtr'!F208/10000</f>
        <v>8.7148546777000013E-2</v>
      </c>
      <c r="G208" s="36">
        <f>'Treasury Yields by Qtr'!G33+'Current Spreads by Qtr'!G208/10000</f>
        <v>9.6818705104000008E-2</v>
      </c>
    </row>
    <row r="209" spans="1:7" x14ac:dyDescent="0.25">
      <c r="A209" s="93">
        <f t="shared" si="5"/>
        <v>29</v>
      </c>
      <c r="B209" s="36">
        <f>'Treasury Yields by Qtr'!B34+'Current Spreads by Qtr'!B209/10000</f>
        <v>7.3590864861832556E-2</v>
      </c>
      <c r="C209" s="36">
        <f>'Treasury Yields by Qtr'!C34+'Current Spreads by Qtr'!C209/10000</f>
        <v>7.8679429896000005E-2</v>
      </c>
      <c r="D209" s="36">
        <f>'Treasury Yields by Qtr'!D34+'Current Spreads by Qtr'!D209/10000</f>
        <v>8.2890735684999994E-2</v>
      </c>
      <c r="E209" s="36">
        <f>'Treasury Yields by Qtr'!E34+'Current Spreads by Qtr'!E209/10000</f>
        <v>8.1925507846000001E-2</v>
      </c>
      <c r="F209" s="36">
        <f>'Treasury Yields by Qtr'!F34+'Current Spreads by Qtr'!F209/10000</f>
        <v>8.7284954314000004E-2</v>
      </c>
      <c r="G209" s="36">
        <f>'Treasury Yields by Qtr'!G34+'Current Spreads by Qtr'!G209/10000</f>
        <v>9.7020528802000003E-2</v>
      </c>
    </row>
    <row r="210" spans="1:7" x14ac:dyDescent="0.25">
      <c r="A210" s="93">
        <f t="shared" si="5"/>
        <v>30</v>
      </c>
      <c r="B210" s="36">
        <f>'Treasury Yields by Qtr'!B35+'Current Spreads by Qtr'!B210/10000</f>
        <v>7.3754034742620045E-2</v>
      </c>
      <c r="C210" s="36">
        <f>'Treasury Yields by Qtr'!C35+'Current Spreads by Qtr'!C210/10000</f>
        <v>7.8951721262000008E-2</v>
      </c>
      <c r="D210" s="36">
        <f>'Treasury Yields by Qtr'!D35+'Current Spreads by Qtr'!D210/10000</f>
        <v>8.2970834815999997E-2</v>
      </c>
      <c r="E210" s="36">
        <f>'Treasury Yields by Qtr'!E35+'Current Spreads by Qtr'!E210/10000</f>
        <v>8.1894232201999997E-2</v>
      </c>
      <c r="F210" s="36">
        <f>'Treasury Yields by Qtr'!F35+'Current Spreads by Qtr'!F210/10000</f>
        <v>8.7377705029000011E-2</v>
      </c>
      <c r="G210" s="36">
        <f>'Treasury Yields by Qtr'!G35+'Current Spreads by Qtr'!G210/10000</f>
        <v>9.7200107314E-2</v>
      </c>
    </row>
    <row r="211" spans="1:7" x14ac:dyDescent="0.25">
      <c r="A211" s="7"/>
      <c r="B211" s="7"/>
      <c r="C211" s="7"/>
      <c r="D211" s="7"/>
      <c r="E211" s="7"/>
      <c r="G211" s="7"/>
    </row>
    <row r="212" spans="1:7" x14ac:dyDescent="0.25">
      <c r="A212" s="7"/>
      <c r="B212" s="7"/>
      <c r="C212" s="7"/>
      <c r="D212" s="7"/>
      <c r="E212" s="7"/>
      <c r="G212" s="7"/>
    </row>
    <row r="213" spans="1:7" x14ac:dyDescent="0.25">
      <c r="A213" s="7" t="s">
        <v>61</v>
      </c>
      <c r="B213" s="7"/>
      <c r="C213" s="7"/>
      <c r="D213" s="7"/>
      <c r="E213" s="7"/>
      <c r="G213" s="7"/>
    </row>
    <row r="214" spans="1:7" x14ac:dyDescent="0.25">
      <c r="A214" s="91" t="s">
        <v>52</v>
      </c>
      <c r="B214" s="92"/>
      <c r="C214" s="37"/>
      <c r="D214" s="37"/>
      <c r="E214" s="37"/>
      <c r="G214" s="7"/>
    </row>
    <row r="215" spans="1:7" x14ac:dyDescent="0.25">
      <c r="A215" s="34" t="s">
        <v>51</v>
      </c>
      <c r="B215" s="94">
        <v>41912</v>
      </c>
      <c r="C215" s="94">
        <v>42004</v>
      </c>
      <c r="D215" s="94">
        <v>42094</v>
      </c>
      <c r="E215" s="94">
        <v>42185</v>
      </c>
      <c r="F215" s="94">
        <v>42277</v>
      </c>
      <c r="G215" s="94">
        <v>42369</v>
      </c>
    </row>
    <row r="216" spans="1:7" x14ac:dyDescent="0.25">
      <c r="A216" s="93">
        <v>1</v>
      </c>
      <c r="B216" s="36">
        <f>'Treasury Yields by Qtr'!B6+'Current Spreads by Qtr'!B216/10000</f>
        <v>7.2427099092476549E-2</v>
      </c>
      <c r="C216" s="36">
        <f>'Treasury Yields by Qtr'!C6+'Current Spreads by Qtr'!C216/10000</f>
        <v>9.2054998595999998E-2</v>
      </c>
      <c r="D216" s="36">
        <f>'Treasury Yields by Qtr'!D6+'Current Spreads by Qtr'!D216/10000</f>
        <v>0.121798229334</v>
      </c>
      <c r="E216" s="36">
        <f>'Treasury Yields by Qtr'!E6+'Current Spreads by Qtr'!E216/10000</f>
        <v>9.6061716384999996E-2</v>
      </c>
      <c r="F216" s="36">
        <f>'Treasury Yields by Qtr'!F6+'Current Spreads by Qtr'!F216/10000</f>
        <v>0.11546924282499998</v>
      </c>
      <c r="G216" s="36">
        <f>'Treasury Yields by Qtr'!G6+'Current Spreads by Qtr'!G216/10000</f>
        <v>0.146286238416</v>
      </c>
    </row>
    <row r="217" spans="1:7" x14ac:dyDescent="0.25">
      <c r="A217" s="93">
        <f>A216+1</f>
        <v>2</v>
      </c>
      <c r="B217" s="36">
        <f>'Treasury Yields by Qtr'!B7+'Current Spreads by Qtr'!B217/10000</f>
        <v>7.7363722766431248E-2</v>
      </c>
      <c r="C217" s="36">
        <f>'Treasury Yields by Qtr'!C7+'Current Spreads by Qtr'!C217/10000</f>
        <v>9.5935765987999994E-2</v>
      </c>
      <c r="D217" s="36">
        <f>'Treasury Yields by Qtr'!D7+'Current Spreads by Qtr'!D217/10000</f>
        <v>0.124515818311</v>
      </c>
      <c r="E217" s="36">
        <f>'Treasury Yields by Qtr'!E7+'Current Spreads by Qtr'!E217/10000</f>
        <v>9.9262902272999998E-2</v>
      </c>
      <c r="F217" s="36">
        <f>'Treasury Yields by Qtr'!F7+'Current Spreads by Qtr'!F217/10000</f>
        <v>0.11827384470699999</v>
      </c>
      <c r="G217" s="36">
        <f>'Treasury Yields by Qtr'!G7+'Current Spreads by Qtr'!G217/10000</f>
        <v>0.14946701911500002</v>
      </c>
    </row>
    <row r="218" spans="1:7" x14ac:dyDescent="0.25">
      <c r="A218" s="93">
        <f t="shared" ref="A218:A245" si="6">A217+1</f>
        <v>3</v>
      </c>
      <c r="B218" s="36">
        <f>'Treasury Yields by Qtr'!B8+'Current Spreads by Qtr'!B218/10000</f>
        <v>8.2437848931866856E-2</v>
      </c>
      <c r="C218" s="36">
        <f>'Treasury Yields by Qtr'!C8+'Current Spreads by Qtr'!C218/10000</f>
        <v>0.10027361363200001</v>
      </c>
      <c r="D218" s="36">
        <f>'Treasury Yields by Qtr'!D8+'Current Spreads by Qtr'!D218/10000</f>
        <v>0.127848678065</v>
      </c>
      <c r="E218" s="36">
        <f>'Treasury Yields by Qtr'!E8+'Current Spreads by Qtr'!E218/10000</f>
        <v>0.102967714951</v>
      </c>
      <c r="F218" s="36">
        <f>'Treasury Yields by Qtr'!F8+'Current Spreads by Qtr'!F218/10000</f>
        <v>0.12116569719899999</v>
      </c>
      <c r="G218" s="36">
        <f>'Treasury Yields by Qtr'!G8+'Current Spreads by Qtr'!G218/10000</f>
        <v>0.15207546380200002</v>
      </c>
    </row>
    <row r="219" spans="1:7" x14ac:dyDescent="0.25">
      <c r="A219" s="93">
        <f t="shared" si="6"/>
        <v>4</v>
      </c>
      <c r="B219" s="36">
        <f>'Treasury Yields by Qtr'!B9+'Current Spreads by Qtr'!B219/10000</f>
        <v>8.6530512002617258E-2</v>
      </c>
      <c r="C219" s="36">
        <f>'Treasury Yields by Qtr'!C9+'Current Spreads by Qtr'!C219/10000</f>
        <v>0.10351060547800001</v>
      </c>
      <c r="D219" s="36">
        <f>'Treasury Yields by Qtr'!D9+'Current Spreads by Qtr'!D219/10000</f>
        <v>0.13074193956999999</v>
      </c>
      <c r="E219" s="36">
        <f>'Treasury Yields by Qtr'!E9+'Current Spreads by Qtr'!E219/10000</f>
        <v>0.10651376297200001</v>
      </c>
      <c r="F219" s="36">
        <f>'Treasury Yields by Qtr'!F9+'Current Spreads by Qtr'!F219/10000</f>
        <v>0.12369992159099999</v>
      </c>
      <c r="G219" s="36">
        <f>'Treasury Yields by Qtr'!G9+'Current Spreads by Qtr'!G219/10000</f>
        <v>0.154802028088</v>
      </c>
    </row>
    <row r="220" spans="1:7" x14ac:dyDescent="0.25">
      <c r="A220" s="93">
        <f t="shared" si="6"/>
        <v>5</v>
      </c>
      <c r="B220" s="36">
        <f>'Treasury Yields by Qtr'!B10+'Current Spreads by Qtr'!B220/10000</f>
        <v>8.9411629347258756E-2</v>
      </c>
      <c r="C220" s="36">
        <f>'Treasury Yields by Qtr'!C10+'Current Spreads by Qtr'!C220/10000</f>
        <v>0.10572218571</v>
      </c>
      <c r="D220" s="36">
        <f>'Treasury Yields by Qtr'!D10+'Current Spreads by Qtr'!D220/10000</f>
        <v>0.13290086400500001</v>
      </c>
      <c r="E220" s="36">
        <f>'Treasury Yields by Qtr'!E10+'Current Spreads by Qtr'!E220/10000</f>
        <v>0.109477952745</v>
      </c>
      <c r="F220" s="36">
        <f>'Treasury Yields by Qtr'!F10+'Current Spreads by Qtr'!F220/10000</f>
        <v>0.125904692549</v>
      </c>
      <c r="G220" s="36">
        <f>'Treasury Yields by Qtr'!G10+'Current Spreads by Qtr'!G220/10000</f>
        <v>0.15679083249200002</v>
      </c>
    </row>
    <row r="221" spans="1:7" x14ac:dyDescent="0.25">
      <c r="A221" s="93">
        <f t="shared" si="6"/>
        <v>6</v>
      </c>
      <c r="B221" s="36">
        <f>'Treasury Yields by Qtr'!B11+'Current Spreads by Qtr'!B221/10000</f>
        <v>9.1578433099811452E-2</v>
      </c>
      <c r="C221" s="36">
        <f>'Treasury Yields by Qtr'!C11+'Current Spreads by Qtr'!C221/10000</f>
        <v>0.107437744467</v>
      </c>
      <c r="D221" s="36">
        <f>'Treasury Yields by Qtr'!D11+'Current Spreads by Qtr'!D221/10000</f>
        <v>0.13457349714899999</v>
      </c>
      <c r="E221" s="36">
        <f>'Treasury Yields by Qtr'!E11+'Current Spreads by Qtr'!E221/10000</f>
        <v>0.11177202139799999</v>
      </c>
      <c r="F221" s="36">
        <f>'Treasury Yields by Qtr'!F11+'Current Spreads by Qtr'!F221/10000</f>
        <v>0.12797314215199998</v>
      </c>
      <c r="G221" s="36">
        <f>'Treasury Yields by Qtr'!G11+'Current Spreads by Qtr'!G221/10000</f>
        <v>0.158388866819</v>
      </c>
    </row>
    <row r="222" spans="1:7" x14ac:dyDescent="0.25">
      <c r="A222" s="93">
        <f t="shared" si="6"/>
        <v>7</v>
      </c>
      <c r="B222" s="36">
        <f>'Treasury Yields by Qtr'!B12+'Current Spreads by Qtr'!B222/10000</f>
        <v>9.3296420314626455E-2</v>
      </c>
      <c r="C222" s="36">
        <f>'Treasury Yields by Qtr'!C12+'Current Spreads by Qtr'!C222/10000</f>
        <v>0.10872585166199999</v>
      </c>
      <c r="D222" s="36">
        <f>'Treasury Yields by Qtr'!D12+'Current Spreads by Qtr'!D222/10000</f>
        <v>0.135896430874</v>
      </c>
      <c r="E222" s="36">
        <f>'Treasury Yields by Qtr'!E12+'Current Spreads by Qtr'!E222/10000</f>
        <v>0.11344773341100001</v>
      </c>
      <c r="F222" s="36">
        <f>'Treasury Yields by Qtr'!F12+'Current Spreads by Qtr'!F222/10000</f>
        <v>0.12957137665599999</v>
      </c>
      <c r="G222" s="36">
        <f>'Treasury Yields by Qtr'!G12+'Current Spreads by Qtr'!G222/10000</f>
        <v>0.159597143439</v>
      </c>
    </row>
    <row r="223" spans="1:7" x14ac:dyDescent="0.25">
      <c r="A223" s="93">
        <f t="shared" si="6"/>
        <v>8</v>
      </c>
      <c r="B223" s="36">
        <f>'Treasury Yields by Qtr'!B13+'Current Spreads by Qtr'!B223/10000</f>
        <v>9.4706586985400257E-2</v>
      </c>
      <c r="C223" s="36">
        <f>'Treasury Yields by Qtr'!C13+'Current Spreads by Qtr'!C223/10000</f>
        <v>0.109710505624</v>
      </c>
      <c r="D223" s="36">
        <f>'Treasury Yields by Qtr'!D13+'Current Spreads by Qtr'!D223/10000</f>
        <v>0.136976198385</v>
      </c>
      <c r="E223" s="36">
        <f>'Treasury Yields by Qtr'!E13+'Current Spreads by Qtr'!E223/10000</f>
        <v>0.114698992648</v>
      </c>
      <c r="F223" s="36">
        <f>'Treasury Yields by Qtr'!F13+'Current Spreads by Qtr'!F223/10000</f>
        <v>0.13078703937299999</v>
      </c>
      <c r="G223" s="36">
        <f>'Treasury Yields by Qtr'!G13+'Current Spreads by Qtr'!G223/10000</f>
        <v>0.16053052288300002</v>
      </c>
    </row>
    <row r="224" spans="1:7" x14ac:dyDescent="0.25">
      <c r="A224" s="93">
        <f t="shared" si="6"/>
        <v>9</v>
      </c>
      <c r="B224" s="36">
        <f>'Treasury Yields by Qtr'!B14+'Current Spreads by Qtr'!B224/10000</f>
        <v>9.5887815657867456E-2</v>
      </c>
      <c r="C224" s="36">
        <f>'Treasury Yields by Qtr'!C14+'Current Spreads by Qtr'!C224/10000</f>
        <v>0.11049244811599999</v>
      </c>
      <c r="D224" s="36">
        <f>'Treasury Yields by Qtr'!D14+'Current Spreads by Qtr'!D224/10000</f>
        <v>0.13788396721099999</v>
      </c>
      <c r="E224" s="36">
        <f>'Treasury Yields by Qtr'!E14+'Current Spreads by Qtr'!E224/10000</f>
        <v>0.11568987030200001</v>
      </c>
      <c r="F224" s="36">
        <f>'Treasury Yields by Qtr'!F14+'Current Spreads by Qtr'!F224/10000</f>
        <v>0.13176506456599998</v>
      </c>
      <c r="G224" s="36">
        <f>'Treasury Yields by Qtr'!G14+'Current Spreads by Qtr'!G224/10000</f>
        <v>0.16129192111599999</v>
      </c>
    </row>
    <row r="225" spans="1:7" x14ac:dyDescent="0.25">
      <c r="A225" s="93">
        <f t="shared" si="6"/>
        <v>10</v>
      </c>
      <c r="B225" s="36">
        <f>'Treasury Yields by Qtr'!B15+'Current Spreads by Qtr'!B225/10000</f>
        <v>9.6885278937540065E-2</v>
      </c>
      <c r="C225" s="36">
        <f>'Treasury Yields by Qtr'!C15+'Current Spreads by Qtr'!C225/10000</f>
        <v>0.111131948217</v>
      </c>
      <c r="D225" s="36">
        <f>'Treasury Yields by Qtr'!D15+'Current Spreads by Qtr'!D225/10000</f>
        <v>0.13866123886600001</v>
      </c>
      <c r="E225" s="36">
        <f>'Treasury Yields by Qtr'!E15+'Current Spreads by Qtr'!E225/10000</f>
        <v>0.116519425533</v>
      </c>
      <c r="F225" s="36">
        <f>'Treasury Yields by Qtr'!F15+'Current Spreads by Qtr'!F225/10000</f>
        <v>0.132586350646</v>
      </c>
      <c r="G225" s="36">
        <f>'Treasury Yields by Qtr'!G15+'Current Spreads by Qtr'!G225/10000</f>
        <v>0.16193820791400002</v>
      </c>
    </row>
    <row r="226" spans="1:7" x14ac:dyDescent="0.25">
      <c r="A226" s="93">
        <f t="shared" si="6"/>
        <v>11</v>
      </c>
      <c r="B226" s="36">
        <f>'Treasury Yields by Qtr'!B16+'Current Spreads by Qtr'!B226/10000</f>
        <v>9.7724916395521055E-2</v>
      </c>
      <c r="C226" s="36">
        <f>'Treasury Yields by Qtr'!C16+'Current Spreads by Qtr'!C226/10000</f>
        <v>0.11166687818</v>
      </c>
      <c r="D226" s="36">
        <f>'Treasury Yields by Qtr'!D16+'Current Spreads by Qtr'!D226/10000</f>
        <v>0.13933396984900001</v>
      </c>
      <c r="E226" s="36">
        <f>'Treasury Yields by Qtr'!E16+'Current Spreads by Qtr'!E226/10000</f>
        <v>0.11725261720500001</v>
      </c>
      <c r="F226" s="36">
        <f>'Treasury Yields by Qtr'!F16+'Current Spreads by Qtr'!F226/10000</f>
        <v>0.13330918080199999</v>
      </c>
      <c r="G226" s="36">
        <f>'Treasury Yields by Qtr'!G16+'Current Spreads by Qtr'!G226/10000</f>
        <v>0.162510826883</v>
      </c>
    </row>
    <row r="227" spans="1:7" x14ac:dyDescent="0.25">
      <c r="A227" s="93">
        <f t="shared" si="6"/>
        <v>12</v>
      </c>
      <c r="B227" s="36">
        <f>'Treasury Yields by Qtr'!B17+'Current Spreads by Qtr'!B227/10000</f>
        <v>9.8428411936341262E-2</v>
      </c>
      <c r="C227" s="36">
        <f>'Treasury Yields by Qtr'!C17+'Current Spreads by Qtr'!C227/10000</f>
        <v>0.112123702245</v>
      </c>
      <c r="D227" s="36">
        <f>'Treasury Yields by Qtr'!D17+'Current Spreads by Qtr'!D227/10000</f>
        <v>0.13992067062499999</v>
      </c>
      <c r="E227" s="36">
        <f>'Treasury Yields by Qtr'!E17+'Current Spreads by Qtr'!E227/10000</f>
        <v>0.117931139836</v>
      </c>
      <c r="F227" s="36">
        <f>'Treasury Yields by Qtr'!F17+'Current Spreads by Qtr'!F227/10000</f>
        <v>0.133971287818</v>
      </c>
      <c r="G227" s="36">
        <f>'Treasury Yields by Qtr'!G17+'Current Spreads by Qtr'!G227/10000</f>
        <v>0.163036659458</v>
      </c>
    </row>
    <row r="228" spans="1:7" x14ac:dyDescent="0.25">
      <c r="A228" s="93">
        <f t="shared" si="6"/>
        <v>13</v>
      </c>
      <c r="B228" s="36">
        <f>'Treasury Yields by Qtr'!B18+'Current Spreads by Qtr'!B228/10000</f>
        <v>9.9024970845742355E-2</v>
      </c>
      <c r="C228" s="36">
        <f>'Treasury Yields by Qtr'!C18+'Current Spreads by Qtr'!C228/10000</f>
        <v>0.11252189869900001</v>
      </c>
      <c r="D228" s="36">
        <f>'Treasury Yields by Qtr'!D18+'Current Spreads by Qtr'!D228/10000</f>
        <v>0.14043917850000001</v>
      </c>
      <c r="E228" s="36">
        <f>'Treasury Yields by Qtr'!E18+'Current Spreads by Qtr'!E228/10000</f>
        <v>0.118569085667</v>
      </c>
      <c r="F228" s="36">
        <f>'Treasury Yields by Qtr'!F18+'Current Spreads by Qtr'!F228/10000</f>
        <v>0.13459730391199998</v>
      </c>
      <c r="G228" s="36">
        <f>'Treasury Yields by Qtr'!G18+'Current Spreads by Qtr'!G228/10000</f>
        <v>0.16353172094400001</v>
      </c>
    </row>
    <row r="229" spans="1:7" x14ac:dyDescent="0.25">
      <c r="A229" s="93">
        <f t="shared" si="6"/>
        <v>14</v>
      </c>
      <c r="B229" s="36">
        <f>'Treasury Yields by Qtr'!B19+'Current Spreads by Qtr'!B229/10000</f>
        <v>9.9538032946650562E-2</v>
      </c>
      <c r="C229" s="36">
        <f>'Treasury Yields by Qtr'!C19+'Current Spreads by Qtr'!C229/10000</f>
        <v>0.112875674644</v>
      </c>
      <c r="D229" s="36">
        <f>'Treasury Yields by Qtr'!D19+'Current Spreads by Qtr'!D229/10000</f>
        <v>0.14090256744099999</v>
      </c>
      <c r="E229" s="36">
        <f>'Treasury Yields by Qtr'!E19+'Current Spreads by Qtr'!E229/10000</f>
        <v>0.119170358125</v>
      </c>
      <c r="F229" s="36">
        <f>'Treasury Yields by Qtr'!F19+'Current Spreads by Qtr'!F229/10000</f>
        <v>0.13518993044599997</v>
      </c>
      <c r="G229" s="36">
        <f>'Treasury Yields by Qtr'!G19+'Current Spreads by Qtr'!G229/10000</f>
        <v>0.163999044309</v>
      </c>
    </row>
    <row r="230" spans="1:7" x14ac:dyDescent="0.25">
      <c r="A230" s="93">
        <f t="shared" si="6"/>
        <v>15</v>
      </c>
      <c r="B230" s="36">
        <f>'Treasury Yields by Qtr'!B20+'Current Spreads by Qtr'!B230/10000</f>
        <v>9.9984262545922548E-2</v>
      </c>
      <c r="C230" s="36">
        <f>'Treasury Yields by Qtr'!C20+'Current Spreads by Qtr'!C230/10000</f>
        <v>0.113195221045</v>
      </c>
      <c r="D230" s="36">
        <f>'Treasury Yields by Qtr'!D20+'Current Spreads by Qtr'!D230/10000</f>
        <v>0.14132065251699999</v>
      </c>
      <c r="E230" s="36">
        <f>'Treasury Yields by Qtr'!E20+'Current Spreads by Qtr'!E230/10000</f>
        <v>0.11973787479799999</v>
      </c>
      <c r="F230" s="36">
        <f>'Treasury Yields by Qtr'!F20+'Current Spreads by Qtr'!F230/10000</f>
        <v>0.135753818231</v>
      </c>
      <c r="G230" s="36">
        <f>'Treasury Yields by Qtr'!G20+'Current Spreads by Qtr'!G230/10000</f>
        <v>0.16444377514899999</v>
      </c>
    </row>
    <row r="231" spans="1:7" x14ac:dyDescent="0.25">
      <c r="A231" s="93">
        <f t="shared" si="6"/>
        <v>16</v>
      </c>
      <c r="B231" s="36">
        <f>'Treasury Yields by Qtr'!B21+'Current Spreads by Qtr'!B231/10000</f>
        <v>0.10037672223658076</v>
      </c>
      <c r="C231" s="36">
        <f>'Treasury Yields by Qtr'!C21+'Current Spreads by Qtr'!C231/10000</f>
        <v>0.11348861307700001</v>
      </c>
      <c r="D231" s="36">
        <f>'Treasury Yields by Qtr'!D21+'Current Spreads by Qtr'!D231/10000</f>
        <v>0.141700537106</v>
      </c>
      <c r="E231" s="36">
        <f>'Treasury Yields by Qtr'!E21+'Current Spreads by Qtr'!E231/10000</f>
        <v>0.120273191672</v>
      </c>
      <c r="F231" s="36">
        <f>'Treasury Yields by Qtr'!F21+'Current Spreads by Qtr'!F231/10000</f>
        <v>0.13629054293599999</v>
      </c>
      <c r="G231" s="36">
        <f>'Treasury Yields by Qtr'!G21+'Current Spreads by Qtr'!G231/10000</f>
        <v>0.16486852128200002</v>
      </c>
    </row>
    <row r="232" spans="1:7" x14ac:dyDescent="0.25">
      <c r="A232" s="93">
        <f t="shared" si="6"/>
        <v>17</v>
      </c>
      <c r="B232" s="36">
        <f>'Treasury Yields by Qtr'!B22+'Current Spreads by Qtr'!B232/10000</f>
        <v>0.10072528515166465</v>
      </c>
      <c r="C232" s="36">
        <f>'Treasury Yields by Qtr'!C22+'Current Spreads by Qtr'!C232/10000</f>
        <v>0.11376202496400001</v>
      </c>
      <c r="D232" s="36">
        <f>'Treasury Yields by Qtr'!D22+'Current Spreads by Qtr'!D232/10000</f>
        <v>0.142047641866</v>
      </c>
      <c r="E232" s="36">
        <f>'Treasury Yields by Qtr'!E22+'Current Spreads by Qtr'!E232/10000</f>
        <v>0.120777181227</v>
      </c>
      <c r="F232" s="36">
        <f>'Treasury Yields by Qtr'!F22+'Current Spreads by Qtr'!F232/10000</f>
        <v>0.13680261904999999</v>
      </c>
      <c r="G232" s="36">
        <f>'Treasury Yields by Qtr'!G22+'Current Spreads by Qtr'!G232/10000</f>
        <v>0.165276265265</v>
      </c>
    </row>
    <row r="233" spans="1:7" x14ac:dyDescent="0.25">
      <c r="A233" s="93">
        <f t="shared" si="6"/>
        <v>18</v>
      </c>
      <c r="B233" s="36">
        <f>'Treasury Yields by Qtr'!B23+'Current Spreads by Qtr'!B233/10000</f>
        <v>0.10103785098674185</v>
      </c>
      <c r="C233" s="36">
        <f>'Treasury Yields by Qtr'!C23+'Current Spreads by Qtr'!C233/10000</f>
        <v>0.114020450006</v>
      </c>
      <c r="D233" s="36">
        <f>'Treasury Yields by Qtr'!D23+'Current Spreads by Qtr'!D233/10000</f>
        <v>0.14236573956000001</v>
      </c>
      <c r="E233" s="36">
        <f>'Treasury Yields by Qtr'!E23+'Current Spreads by Qtr'!E233/10000</f>
        <v>0.121249542278</v>
      </c>
      <c r="F233" s="36">
        <f>'Treasury Yields by Qtr'!F23+'Current Spreads by Qtr'!F233/10000</f>
        <v>0.13728754681799998</v>
      </c>
      <c r="G233" s="36">
        <f>'Treasury Yields by Qtr'!G23+'Current Spreads by Qtr'!G233/10000</f>
        <v>0.165665901043</v>
      </c>
    </row>
    <row r="234" spans="1:7" x14ac:dyDescent="0.25">
      <c r="A234" s="93">
        <f t="shared" si="6"/>
        <v>19</v>
      </c>
      <c r="B234" s="36">
        <f>'Treasury Yields by Qtr'!B24+'Current Spreads by Qtr'!B234/10000</f>
        <v>0.10132027512721416</v>
      </c>
      <c r="C234" s="36">
        <f>'Treasury Yields by Qtr'!C24+'Current Spreads by Qtr'!C234/10000</f>
        <v>0.114267684848</v>
      </c>
      <c r="D234" s="36">
        <f>'Treasury Yields by Qtr'!D24+'Current Spreads by Qtr'!D234/10000</f>
        <v>0.14265799873400001</v>
      </c>
      <c r="E234" s="36">
        <f>'Treasury Yields by Qtr'!E24+'Current Spreads by Qtr'!E234/10000</f>
        <v>0.121690010591</v>
      </c>
      <c r="F234" s="36">
        <f>'Treasury Yields by Qtr'!F24+'Current Spreads by Qtr'!F234/10000</f>
        <v>0.13774674674299997</v>
      </c>
      <c r="G234" s="36">
        <f>'Treasury Yields by Qtr'!G24+'Current Spreads by Qtr'!G234/10000</f>
        <v>0.166039461774</v>
      </c>
    </row>
    <row r="235" spans="1:7" x14ac:dyDescent="0.25">
      <c r="A235" s="93">
        <f t="shared" si="6"/>
        <v>20</v>
      </c>
      <c r="B235" s="36">
        <f>'Treasury Yields by Qtr'!B25+'Current Spreads by Qtr'!B235/10000</f>
        <v>0.10157777475768186</v>
      </c>
      <c r="C235" s="36">
        <f>'Treasury Yields by Qtr'!C25+'Current Spreads by Qtr'!C235/10000</f>
        <v>0.114507124081</v>
      </c>
      <c r="D235" s="36">
        <f>'Treasury Yields by Qtr'!D25+'Current Spreads by Qtr'!D235/10000</f>
        <v>0.142926744242</v>
      </c>
      <c r="E235" s="36">
        <f>'Treasury Yields by Qtr'!E25+'Current Spreads by Qtr'!E235/10000</f>
        <v>0.122097705899</v>
      </c>
      <c r="F235" s="36">
        <f>'Treasury Yields by Qtr'!F25+'Current Spreads by Qtr'!F235/10000</f>
        <v>0.13817971171599999</v>
      </c>
      <c r="G235" s="36">
        <f>'Treasury Yields by Qtr'!G25+'Current Spreads by Qtr'!G235/10000</f>
        <v>0.16639722448700001</v>
      </c>
    </row>
    <row r="236" spans="1:7" x14ac:dyDescent="0.25">
      <c r="A236" s="93">
        <f t="shared" si="6"/>
        <v>21</v>
      </c>
      <c r="B236" s="36">
        <f>'Treasury Yields by Qtr'!B26+'Current Spreads by Qtr'!B236/10000</f>
        <v>0.10181449424889535</v>
      </c>
      <c r="C236" s="36">
        <f>'Treasury Yields by Qtr'!C26+'Current Spreads by Qtr'!C236/10000</f>
        <v>0.114741570872</v>
      </c>
      <c r="D236" s="36">
        <f>'Treasury Yields by Qtr'!D26+'Current Spreads by Qtr'!D236/10000</f>
        <v>0.14317383512100001</v>
      </c>
      <c r="E236" s="36">
        <f>'Treasury Yields by Qtr'!E26+'Current Spreads by Qtr'!E236/10000</f>
        <v>0.122471519646</v>
      </c>
      <c r="F236" s="36">
        <f>'Treasury Yields by Qtr'!F26+'Current Spreads by Qtr'!F236/10000</f>
        <v>0.13859136878699999</v>
      </c>
      <c r="G236" s="36">
        <f>'Treasury Yields by Qtr'!G26+'Current Spreads by Qtr'!G236/10000</f>
        <v>0.166744489813</v>
      </c>
    </row>
    <row r="237" spans="1:7" x14ac:dyDescent="0.25">
      <c r="A237" s="93">
        <f t="shared" si="6"/>
        <v>22</v>
      </c>
      <c r="B237" s="36">
        <f>'Treasury Yields by Qtr'!B27+'Current Spreads by Qtr'!B237/10000</f>
        <v>0.10203406056385805</v>
      </c>
      <c r="C237" s="36">
        <f>'Treasury Yields by Qtr'!C27+'Current Spreads by Qtr'!C237/10000</f>
        <v>0.11497348941800001</v>
      </c>
      <c r="D237" s="36">
        <f>'Treasury Yields by Qtr'!D27+'Current Spreads by Qtr'!D237/10000</f>
        <v>0.14340037340200001</v>
      </c>
      <c r="E237" s="36">
        <f>'Treasury Yields by Qtr'!E27+'Current Spreads by Qtr'!E237/10000</f>
        <v>0.12280954695100001</v>
      </c>
      <c r="F237" s="36">
        <f>'Treasury Yields by Qtr'!F27+'Current Spreads by Qtr'!F237/10000</f>
        <v>0.13896926338899998</v>
      </c>
      <c r="G237" s="36">
        <f>'Treasury Yields by Qtr'!G27+'Current Spreads by Qtr'!G237/10000</f>
        <v>0.16707097512900002</v>
      </c>
    </row>
    <row r="238" spans="1:7" x14ac:dyDescent="0.25">
      <c r="A238" s="93">
        <f t="shared" si="6"/>
        <v>23</v>
      </c>
      <c r="B238" s="36">
        <f>'Treasury Yields by Qtr'!B28+'Current Spreads by Qtr'!B238/10000</f>
        <v>0.10223916777157245</v>
      </c>
      <c r="C238" s="36">
        <f>'Treasury Yields by Qtr'!C28+'Current Spreads by Qtr'!C238/10000</f>
        <v>0.115204780636</v>
      </c>
      <c r="D238" s="36">
        <f>'Treasury Yields by Qtr'!D28+'Current Spreads by Qtr'!D238/10000</f>
        <v>0.143607453602</v>
      </c>
      <c r="E238" s="36">
        <f>'Treasury Yields by Qtr'!E28+'Current Spreads by Qtr'!E238/10000</f>
        <v>0.12311012268</v>
      </c>
      <c r="F238" s="36">
        <f>'Treasury Yields by Qtr'!F28+'Current Spreads by Qtr'!F238/10000</f>
        <v>0.139317930393</v>
      </c>
      <c r="G238" s="36">
        <f>'Treasury Yields by Qtr'!G28+'Current Spreads by Qtr'!G238/10000</f>
        <v>0.16738161601600002</v>
      </c>
    </row>
    <row r="239" spans="1:7" x14ac:dyDescent="0.25">
      <c r="A239" s="93">
        <f t="shared" si="6"/>
        <v>24</v>
      </c>
      <c r="B239" s="36">
        <f>'Treasury Yields by Qtr'!B29+'Current Spreads by Qtr'!B239/10000</f>
        <v>0.10243252676182575</v>
      </c>
      <c r="C239" s="36">
        <f>'Treasury Yields by Qtr'!C29+'Current Spreads by Qtr'!C239/10000</f>
        <v>0.115437414546</v>
      </c>
      <c r="D239" s="36">
        <f>'Treasury Yields by Qtr'!D29+'Current Spreads by Qtr'!D239/10000</f>
        <v>0.143795772987</v>
      </c>
      <c r="E239" s="36">
        <f>'Treasury Yields by Qtr'!E29+'Current Spreads by Qtr'!E239/10000</f>
        <v>0.12337115561299999</v>
      </c>
      <c r="F239" s="36">
        <f>'Treasury Yields by Qtr'!F29+'Current Spreads by Qtr'!F239/10000</f>
        <v>0.13963595658699998</v>
      </c>
      <c r="G239" s="36">
        <f>'Treasury Yields by Qtr'!G29+'Current Spreads by Qtr'!G239/10000</f>
        <v>0.167675886887</v>
      </c>
    </row>
    <row r="240" spans="1:7" x14ac:dyDescent="0.25">
      <c r="A240" s="93">
        <f t="shared" si="6"/>
        <v>25</v>
      </c>
      <c r="B240" s="36">
        <f>'Treasury Yields by Qtr'!B30+'Current Spreads by Qtr'!B240/10000</f>
        <v>0.10261639069759407</v>
      </c>
      <c r="C240" s="36">
        <f>'Treasury Yields by Qtr'!C30+'Current Spreads by Qtr'!C240/10000</f>
        <v>0.11567307442999999</v>
      </c>
      <c r="D240" s="36">
        <f>'Treasury Yields by Qtr'!D30+'Current Spreads by Qtr'!D240/10000</f>
        <v>0.14396590388300001</v>
      </c>
      <c r="E240" s="36">
        <f>'Treasury Yields by Qtr'!E30+'Current Spreads by Qtr'!E240/10000</f>
        <v>0.123590464278</v>
      </c>
      <c r="F240" s="36">
        <f>'Treasury Yields by Qtr'!F30+'Current Spreads by Qtr'!F240/10000</f>
        <v>0.13992238158299999</v>
      </c>
      <c r="G240" s="36">
        <f>'Treasury Yields by Qtr'!G30+'Current Spreads by Qtr'!G240/10000</f>
        <v>0.16795404298300001</v>
      </c>
    </row>
    <row r="241" spans="1:7" x14ac:dyDescent="0.25">
      <c r="A241" s="93">
        <f t="shared" si="6"/>
        <v>26</v>
      </c>
      <c r="B241" s="36">
        <f>'Treasury Yields by Qtr'!B31+'Current Spreads by Qtr'!B241/10000</f>
        <v>0.10279288536994376</v>
      </c>
      <c r="C241" s="36">
        <f>'Treasury Yields by Qtr'!C31+'Current Spreads by Qtr'!C241/10000</f>
        <v>0.11591337866400001</v>
      </c>
      <c r="D241" s="36">
        <f>'Treasury Yields by Qtr'!D31+'Current Spreads by Qtr'!D241/10000</f>
        <v>0.14411792614899999</v>
      </c>
      <c r="E241" s="36">
        <f>'Treasury Yields by Qtr'!E31+'Current Spreads by Qtr'!E241/10000</f>
        <v>0.123765225019</v>
      </c>
      <c r="F241" s="36">
        <f>'Treasury Yields by Qtr'!F31+'Current Spreads by Qtr'!F241/10000</f>
        <v>0.14017369332699997</v>
      </c>
      <c r="G241" s="36">
        <f>'Treasury Yields by Qtr'!G31+'Current Spreads by Qtr'!G241/10000</f>
        <v>0.16821373755500002</v>
      </c>
    </row>
    <row r="242" spans="1:7" x14ac:dyDescent="0.25">
      <c r="A242" s="93">
        <f t="shared" si="6"/>
        <v>27</v>
      </c>
      <c r="B242" s="36">
        <f>'Treasury Yields by Qtr'!B32+'Current Spreads by Qtr'!B242/10000</f>
        <v>0.10296356287758235</v>
      </c>
      <c r="C242" s="36">
        <f>'Treasury Yields by Qtr'!C32+'Current Spreads by Qtr'!C242/10000</f>
        <v>0.116159593825</v>
      </c>
      <c r="D242" s="36">
        <f>'Treasury Yields by Qtr'!D32+'Current Spreads by Qtr'!D242/10000</f>
        <v>0.14425207475500001</v>
      </c>
      <c r="E242" s="36">
        <f>'Treasury Yields by Qtr'!E32+'Current Spreads by Qtr'!E242/10000</f>
        <v>0.12389289345</v>
      </c>
      <c r="F242" s="36">
        <f>'Treasury Yields by Qtr'!F32+'Current Spreads by Qtr'!F242/10000</f>
        <v>0.14038885026599998</v>
      </c>
      <c r="G242" s="36">
        <f>'Treasury Yields by Qtr'!G32+'Current Spreads by Qtr'!G242/10000</f>
        <v>0.16845491126500001</v>
      </c>
    </row>
    <row r="243" spans="1:7" x14ac:dyDescent="0.25">
      <c r="A243" s="93">
        <f t="shared" si="6"/>
        <v>28</v>
      </c>
      <c r="B243" s="36">
        <f>'Treasury Yields by Qtr'!B33+'Current Spreads by Qtr'!B243/10000</f>
        <v>0.10313021438326386</v>
      </c>
      <c r="C243" s="36">
        <f>'Treasury Yields by Qtr'!C33+'Current Spreads by Qtr'!C243/10000</f>
        <v>0.116413170038</v>
      </c>
      <c r="D243" s="36">
        <f>'Treasury Yields by Qtr'!D33+'Current Spreads by Qtr'!D243/10000</f>
        <v>0.14436835539600001</v>
      </c>
      <c r="E243" s="36">
        <f>'Treasury Yields by Qtr'!E33+'Current Spreads by Qtr'!E243/10000</f>
        <v>0.123970613348</v>
      </c>
      <c r="F243" s="36">
        <f>'Treasury Yields by Qtr'!F33+'Current Spreads by Qtr'!F243/10000</f>
        <v>0.14056554677699998</v>
      </c>
      <c r="G243" s="36">
        <f>'Treasury Yields by Qtr'!G33+'Current Spreads by Qtr'!G243/10000</f>
        <v>0.16867670510400001</v>
      </c>
    </row>
    <row r="244" spans="1:7" x14ac:dyDescent="0.25">
      <c r="A244" s="93">
        <f t="shared" si="6"/>
        <v>29</v>
      </c>
      <c r="B244" s="36">
        <f>'Treasury Yields by Qtr'!B34+'Current Spreads by Qtr'!B244/10000</f>
        <v>0.10329435527023206</v>
      </c>
      <c r="C244" s="36">
        <f>'Treasury Yields by Qtr'!C34+'Current Spreads by Qtr'!C244/10000</f>
        <v>0.11667542989599999</v>
      </c>
      <c r="D244" s="36">
        <f>'Treasury Yields by Qtr'!D34+'Current Spreads by Qtr'!D244/10000</f>
        <v>0.14446673568500001</v>
      </c>
      <c r="E244" s="36">
        <f>'Treasury Yields by Qtr'!E34+'Current Spreads by Qtr'!E244/10000</f>
        <v>0.123995507846</v>
      </c>
      <c r="F244" s="36">
        <f>'Treasury Yields by Qtr'!F34+'Current Spreads by Qtr'!F244/10000</f>
        <v>0.14070195431399998</v>
      </c>
      <c r="G244" s="36">
        <f>'Treasury Yields by Qtr'!G34+'Current Spreads by Qtr'!G244/10000</f>
        <v>0.16887852880199999</v>
      </c>
    </row>
    <row r="245" spans="1:7" x14ac:dyDescent="0.25">
      <c r="A245" s="93">
        <f t="shared" si="6"/>
        <v>30</v>
      </c>
      <c r="B245" s="36">
        <f>'Treasury Yields by Qtr'!B35+'Current Spreads by Qtr'!B245/10000</f>
        <v>0.10345752515101955</v>
      </c>
      <c r="C245" s="36">
        <f>'Treasury Yields by Qtr'!C35+'Current Spreads by Qtr'!C245/10000</f>
        <v>0.116947721262</v>
      </c>
      <c r="D245" s="36">
        <f>'Treasury Yields by Qtr'!D35+'Current Spreads by Qtr'!D245/10000</f>
        <v>0.144546834816</v>
      </c>
      <c r="E245" s="36">
        <f>'Treasury Yields by Qtr'!E35+'Current Spreads by Qtr'!E245/10000</f>
        <v>0.12396423220200001</v>
      </c>
      <c r="F245" s="36">
        <f>'Treasury Yields by Qtr'!F35+'Current Spreads by Qtr'!F245/10000</f>
        <v>0.14079470502899999</v>
      </c>
      <c r="G245" s="36">
        <f>'Treasury Yields by Qtr'!G35+'Current Spreads by Qtr'!G245/10000</f>
        <v>0.16905810731400001</v>
      </c>
    </row>
    <row r="246" spans="1:7" x14ac:dyDescent="0.25">
      <c r="A246" s="7"/>
      <c r="B246" s="7"/>
      <c r="C246" s="7"/>
      <c r="D246" s="7"/>
      <c r="E246" s="7"/>
      <c r="G246" s="7"/>
    </row>
    <row r="247" spans="1:7" x14ac:dyDescent="0.25">
      <c r="A247" s="7"/>
      <c r="B247" s="7"/>
      <c r="C247" s="7"/>
      <c r="D247" s="7"/>
      <c r="E247" s="7"/>
      <c r="G247" s="7"/>
    </row>
    <row r="248" spans="1:7" x14ac:dyDescent="0.25">
      <c r="A248" s="7" t="s">
        <v>62</v>
      </c>
      <c r="B248" s="7"/>
      <c r="C248" s="7"/>
      <c r="D248" s="7"/>
      <c r="E248" s="7"/>
      <c r="G248" s="7"/>
    </row>
    <row r="249" spans="1:7" x14ac:dyDescent="0.25">
      <c r="A249" s="91" t="s">
        <v>52</v>
      </c>
      <c r="B249" s="92"/>
      <c r="C249" s="37"/>
      <c r="D249" s="37"/>
      <c r="E249" s="37"/>
      <c r="G249" s="7"/>
    </row>
    <row r="250" spans="1:7" x14ac:dyDescent="0.25">
      <c r="A250" s="34" t="s">
        <v>51</v>
      </c>
      <c r="B250" s="94">
        <v>41912</v>
      </c>
      <c r="C250" s="94">
        <v>42004</v>
      </c>
      <c r="D250" s="94">
        <v>42094</v>
      </c>
      <c r="E250" s="94">
        <v>42185</v>
      </c>
      <c r="F250" s="94">
        <v>42277</v>
      </c>
      <c r="G250" s="94">
        <v>42369</v>
      </c>
    </row>
    <row r="251" spans="1:7" x14ac:dyDescent="0.25">
      <c r="A251" s="93">
        <v>1</v>
      </c>
      <c r="B251" s="36">
        <f>'Treasury Yields by Qtr'!B6+'Current Spreads by Qtr'!B251/10000</f>
        <v>9.2229426031409559E-2</v>
      </c>
      <c r="C251" s="36">
        <f>'Treasury Yields by Qtr'!C6+'Current Spreads by Qtr'!C251/10000</f>
        <v>0.11738566526266667</v>
      </c>
      <c r="D251" s="36">
        <f>'Treasury Yields by Qtr'!D6+'Current Spreads by Qtr'!D251/10000</f>
        <v>0.16284889600066668</v>
      </c>
      <c r="E251" s="36">
        <f>'Treasury Yields by Qtr'!E6+'Current Spreads by Qtr'!E251/10000</f>
        <v>0.12410838305166666</v>
      </c>
      <c r="F251" s="36">
        <f>'Treasury Yields by Qtr'!F6+'Current Spreads by Qtr'!F251/10000</f>
        <v>0.15108057615833331</v>
      </c>
      <c r="G251" s="36">
        <f>'Treasury Yields by Qtr'!G6+'Current Spreads by Qtr'!G251/10000</f>
        <v>0.19419157174933332</v>
      </c>
    </row>
    <row r="252" spans="1:7" x14ac:dyDescent="0.25">
      <c r="A252" s="93">
        <f>A251+1</f>
        <v>2</v>
      </c>
      <c r="B252" s="36">
        <f>'Treasury Yields by Qtr'!B7+'Current Spreads by Qtr'!B252/10000</f>
        <v>9.7166049705364271E-2</v>
      </c>
      <c r="C252" s="36">
        <f>'Treasury Yields by Qtr'!C7+'Current Spreads by Qtr'!C252/10000</f>
        <v>0.12126643265466666</v>
      </c>
      <c r="D252" s="36">
        <f>'Treasury Yields by Qtr'!D7+'Current Spreads by Qtr'!D252/10000</f>
        <v>0.16556648497766668</v>
      </c>
      <c r="E252" s="36">
        <f>'Treasury Yields by Qtr'!E7+'Current Spreads by Qtr'!E252/10000</f>
        <v>0.12730956893966666</v>
      </c>
      <c r="F252" s="36">
        <f>'Treasury Yields by Qtr'!F7+'Current Spreads by Qtr'!F252/10000</f>
        <v>0.1538851780403333</v>
      </c>
      <c r="G252" s="36">
        <f>'Treasury Yields by Qtr'!G7+'Current Spreads by Qtr'!G252/10000</f>
        <v>0.19737235244833334</v>
      </c>
    </row>
    <row r="253" spans="1:7" x14ac:dyDescent="0.25">
      <c r="A253" s="93">
        <f t="shared" ref="A253:A280" si="7">A252+1</f>
        <v>3</v>
      </c>
      <c r="B253" s="36">
        <f>'Treasury Yields by Qtr'!B8+'Current Spreads by Qtr'!B253/10000</f>
        <v>0.10224017587079987</v>
      </c>
      <c r="C253" s="36">
        <f>'Treasury Yields by Qtr'!C8+'Current Spreads by Qtr'!C253/10000</f>
        <v>0.12560428029866666</v>
      </c>
      <c r="D253" s="36">
        <f>'Treasury Yields by Qtr'!D8+'Current Spreads by Qtr'!D253/10000</f>
        <v>0.16889934473166668</v>
      </c>
      <c r="E253" s="36">
        <f>'Treasury Yields by Qtr'!E8+'Current Spreads by Qtr'!E253/10000</f>
        <v>0.13101438161766665</v>
      </c>
      <c r="F253" s="36">
        <f>'Treasury Yields by Qtr'!F8+'Current Spreads by Qtr'!F253/10000</f>
        <v>0.1567770305323333</v>
      </c>
      <c r="G253" s="36">
        <f>'Treasury Yields by Qtr'!G8+'Current Spreads by Qtr'!G253/10000</f>
        <v>0.19998079713533334</v>
      </c>
    </row>
    <row r="254" spans="1:7" x14ac:dyDescent="0.25">
      <c r="A254" s="93">
        <f t="shared" si="7"/>
        <v>4</v>
      </c>
      <c r="B254" s="36">
        <f>'Treasury Yields by Qtr'!B9+'Current Spreads by Qtr'!B254/10000</f>
        <v>0.10633283894155027</v>
      </c>
      <c r="C254" s="36">
        <f>'Treasury Yields by Qtr'!C9+'Current Spreads by Qtr'!C254/10000</f>
        <v>0.12884127214466667</v>
      </c>
      <c r="D254" s="36">
        <f>'Treasury Yields by Qtr'!D9+'Current Spreads by Qtr'!D254/10000</f>
        <v>0.17179260623666667</v>
      </c>
      <c r="E254" s="36">
        <f>'Treasury Yields by Qtr'!E9+'Current Spreads by Qtr'!E254/10000</f>
        <v>0.13456042963866666</v>
      </c>
      <c r="F254" s="36">
        <f>'Treasury Yields by Qtr'!F9+'Current Spreads by Qtr'!F254/10000</f>
        <v>0.15931125492433329</v>
      </c>
      <c r="G254" s="36">
        <f>'Treasury Yields by Qtr'!G9+'Current Spreads by Qtr'!G254/10000</f>
        <v>0.20270736142133333</v>
      </c>
    </row>
    <row r="255" spans="1:7" x14ac:dyDescent="0.25">
      <c r="A255" s="93">
        <f t="shared" si="7"/>
        <v>5</v>
      </c>
      <c r="B255" s="36">
        <f>'Treasury Yields by Qtr'!B10+'Current Spreads by Qtr'!B255/10000</f>
        <v>0.10921395628619177</v>
      </c>
      <c r="C255" s="36">
        <f>'Treasury Yields by Qtr'!C10+'Current Spreads by Qtr'!C255/10000</f>
        <v>0.13105285237666667</v>
      </c>
      <c r="D255" s="36">
        <f>'Treasury Yields by Qtr'!D10+'Current Spreads by Qtr'!D255/10000</f>
        <v>0.17395153067166669</v>
      </c>
      <c r="E255" s="36">
        <f>'Treasury Yields by Qtr'!E10+'Current Spreads by Qtr'!E255/10000</f>
        <v>0.13752461941166666</v>
      </c>
      <c r="F255" s="36">
        <f>'Treasury Yields by Qtr'!F10+'Current Spreads by Qtr'!F255/10000</f>
        <v>0.1615160258823333</v>
      </c>
      <c r="G255" s="36">
        <f>'Treasury Yields by Qtr'!G10+'Current Spreads by Qtr'!G255/10000</f>
        <v>0.20469616582533334</v>
      </c>
    </row>
    <row r="256" spans="1:7" x14ac:dyDescent="0.25">
      <c r="A256" s="93">
        <f t="shared" si="7"/>
        <v>6</v>
      </c>
      <c r="B256" s="36">
        <f>'Treasury Yields by Qtr'!B11+'Current Spreads by Qtr'!B256/10000</f>
        <v>0.11138076003874446</v>
      </c>
      <c r="C256" s="36">
        <f>'Treasury Yields by Qtr'!C11+'Current Spreads by Qtr'!C256/10000</f>
        <v>0.13276841113366666</v>
      </c>
      <c r="D256" s="36">
        <f>'Treasury Yields by Qtr'!D11+'Current Spreads by Qtr'!D256/10000</f>
        <v>0.17562416381566667</v>
      </c>
      <c r="E256" s="36">
        <f>'Treasury Yields by Qtr'!E11+'Current Spreads by Qtr'!E256/10000</f>
        <v>0.13981868806466666</v>
      </c>
      <c r="F256" s="36">
        <f>'Treasury Yields by Qtr'!F11+'Current Spreads by Qtr'!F256/10000</f>
        <v>0.16358447548533331</v>
      </c>
      <c r="G256" s="36">
        <f>'Treasury Yields by Qtr'!G11+'Current Spreads by Qtr'!G256/10000</f>
        <v>0.20629420015233335</v>
      </c>
    </row>
    <row r="257" spans="1:7" x14ac:dyDescent="0.25">
      <c r="A257" s="93">
        <f t="shared" si="7"/>
        <v>7</v>
      </c>
      <c r="B257" s="36">
        <f>'Treasury Yields by Qtr'!B12+'Current Spreads by Qtr'!B257/10000</f>
        <v>0.11309874725355946</v>
      </c>
      <c r="C257" s="36">
        <f>'Treasury Yields by Qtr'!C12+'Current Spreads by Qtr'!C257/10000</f>
        <v>0.13405651832866666</v>
      </c>
      <c r="D257" s="36">
        <f>'Treasury Yields by Qtr'!D12+'Current Spreads by Qtr'!D257/10000</f>
        <v>0.17694709754066668</v>
      </c>
      <c r="E257" s="36">
        <f>'Treasury Yields by Qtr'!E12+'Current Spreads by Qtr'!E257/10000</f>
        <v>0.14149440007766667</v>
      </c>
      <c r="F257" s="36">
        <f>'Treasury Yields by Qtr'!F12+'Current Spreads by Qtr'!F257/10000</f>
        <v>0.16518270998933329</v>
      </c>
      <c r="G257" s="36">
        <f>'Treasury Yields by Qtr'!G12+'Current Spreads by Qtr'!G257/10000</f>
        <v>0.20750247677233333</v>
      </c>
    </row>
    <row r="258" spans="1:7" x14ac:dyDescent="0.25">
      <c r="A258" s="93">
        <f t="shared" si="7"/>
        <v>8</v>
      </c>
      <c r="B258" s="36">
        <f>'Treasury Yields by Qtr'!B13+'Current Spreads by Qtr'!B258/10000</f>
        <v>0.11450891392433327</v>
      </c>
      <c r="C258" s="36">
        <f>'Treasury Yields by Qtr'!C13+'Current Spreads by Qtr'!C258/10000</f>
        <v>0.13504117229066667</v>
      </c>
      <c r="D258" s="36">
        <f>'Treasury Yields by Qtr'!D13+'Current Spreads by Qtr'!D258/10000</f>
        <v>0.17802686505166668</v>
      </c>
      <c r="E258" s="36">
        <f>'Treasury Yields by Qtr'!E13+'Current Spreads by Qtr'!E258/10000</f>
        <v>0.14274565931466665</v>
      </c>
      <c r="F258" s="36">
        <f>'Treasury Yields by Qtr'!F13+'Current Spreads by Qtr'!F258/10000</f>
        <v>0.16639837270633329</v>
      </c>
      <c r="G258" s="36">
        <f>'Treasury Yields by Qtr'!G13+'Current Spreads by Qtr'!G258/10000</f>
        <v>0.20843585621633334</v>
      </c>
    </row>
    <row r="259" spans="1:7" x14ac:dyDescent="0.25">
      <c r="A259" s="93">
        <f t="shared" si="7"/>
        <v>9</v>
      </c>
      <c r="B259" s="36">
        <f>'Treasury Yields by Qtr'!B14+'Current Spreads by Qtr'!B259/10000</f>
        <v>0.11569014259680047</v>
      </c>
      <c r="C259" s="36">
        <f>'Treasury Yields by Qtr'!C14+'Current Spreads by Qtr'!C259/10000</f>
        <v>0.13582311478266668</v>
      </c>
      <c r="D259" s="36">
        <f>'Treasury Yields by Qtr'!D14+'Current Spreads by Qtr'!D259/10000</f>
        <v>0.17893463387766667</v>
      </c>
      <c r="E259" s="36">
        <f>'Treasury Yields by Qtr'!E14+'Current Spreads by Qtr'!E259/10000</f>
        <v>0.14373653696866667</v>
      </c>
      <c r="F259" s="36">
        <f>'Treasury Yields by Qtr'!F14+'Current Spreads by Qtr'!F259/10000</f>
        <v>0.16737639789933328</v>
      </c>
      <c r="G259" s="36">
        <f>'Treasury Yields by Qtr'!G14+'Current Spreads by Qtr'!G259/10000</f>
        <v>0.20919725444933335</v>
      </c>
    </row>
    <row r="260" spans="1:7" x14ac:dyDescent="0.25">
      <c r="A260" s="93">
        <f t="shared" si="7"/>
        <v>10</v>
      </c>
      <c r="B260" s="36">
        <f>'Treasury Yields by Qtr'!B15+'Current Spreads by Qtr'!B260/10000</f>
        <v>0.11668760587647306</v>
      </c>
      <c r="C260" s="36">
        <f>'Treasury Yields by Qtr'!C15+'Current Spreads by Qtr'!C260/10000</f>
        <v>0.13646261488366668</v>
      </c>
      <c r="D260" s="36">
        <f>'Treasury Yields by Qtr'!D15+'Current Spreads by Qtr'!D260/10000</f>
        <v>0.17971190553266669</v>
      </c>
      <c r="E260" s="36">
        <f>'Treasury Yields by Qtr'!E15+'Current Spreads by Qtr'!E260/10000</f>
        <v>0.14456609219966665</v>
      </c>
      <c r="F260" s="36">
        <f>'Treasury Yields by Qtr'!F15+'Current Spreads by Qtr'!F260/10000</f>
        <v>0.1681976839793333</v>
      </c>
      <c r="G260" s="36">
        <f>'Treasury Yields by Qtr'!G15+'Current Spreads by Qtr'!G260/10000</f>
        <v>0.20984354124733334</v>
      </c>
    </row>
    <row r="261" spans="1:7" x14ac:dyDescent="0.25">
      <c r="A261" s="93">
        <f t="shared" si="7"/>
        <v>11</v>
      </c>
      <c r="B261" s="36">
        <f>'Treasury Yields by Qtr'!B16+'Current Spreads by Qtr'!B261/10000</f>
        <v>0.11752724333445407</v>
      </c>
      <c r="C261" s="36">
        <f>'Treasury Yields by Qtr'!C16+'Current Spreads by Qtr'!C261/10000</f>
        <v>0.13699754484666668</v>
      </c>
      <c r="D261" s="36">
        <f>'Treasury Yields by Qtr'!D16+'Current Spreads by Qtr'!D261/10000</f>
        <v>0.18038463651566669</v>
      </c>
      <c r="E261" s="36">
        <f>'Treasury Yields by Qtr'!E16+'Current Spreads by Qtr'!E261/10000</f>
        <v>0.14529928387166666</v>
      </c>
      <c r="F261" s="36">
        <f>'Treasury Yields by Qtr'!F16+'Current Spreads by Qtr'!F261/10000</f>
        <v>0.16892051413533329</v>
      </c>
      <c r="G261" s="36">
        <f>'Treasury Yields by Qtr'!G16+'Current Spreads by Qtr'!G261/10000</f>
        <v>0.21041616021633333</v>
      </c>
    </row>
    <row r="262" spans="1:7" x14ac:dyDescent="0.25">
      <c r="A262" s="93">
        <f t="shared" si="7"/>
        <v>12</v>
      </c>
      <c r="B262" s="36">
        <f>'Treasury Yields by Qtr'!B17+'Current Spreads by Qtr'!B262/10000</f>
        <v>0.11823073887527427</v>
      </c>
      <c r="C262" s="36">
        <f>'Treasury Yields by Qtr'!C17+'Current Spreads by Qtr'!C262/10000</f>
        <v>0.13745436891166668</v>
      </c>
      <c r="D262" s="36">
        <f>'Treasury Yields by Qtr'!D17+'Current Spreads by Qtr'!D262/10000</f>
        <v>0.18097133729166667</v>
      </c>
      <c r="E262" s="36">
        <f>'Treasury Yields by Qtr'!E17+'Current Spreads by Qtr'!E262/10000</f>
        <v>0.14597780650266667</v>
      </c>
      <c r="F262" s="36">
        <f>'Treasury Yields by Qtr'!F17+'Current Spreads by Qtr'!F262/10000</f>
        <v>0.1695826211513333</v>
      </c>
      <c r="G262" s="36">
        <f>'Treasury Yields by Qtr'!G17+'Current Spreads by Qtr'!G262/10000</f>
        <v>0.21094199279133333</v>
      </c>
    </row>
    <row r="263" spans="1:7" x14ac:dyDescent="0.25">
      <c r="A263" s="93">
        <f t="shared" si="7"/>
        <v>13</v>
      </c>
      <c r="B263" s="36">
        <f>'Treasury Yields by Qtr'!B18+'Current Spreads by Qtr'!B263/10000</f>
        <v>0.11882729778467536</v>
      </c>
      <c r="C263" s="36">
        <f>'Treasury Yields by Qtr'!C18+'Current Spreads by Qtr'!C263/10000</f>
        <v>0.13785256536566667</v>
      </c>
      <c r="D263" s="36">
        <f>'Treasury Yields by Qtr'!D18+'Current Spreads by Qtr'!D263/10000</f>
        <v>0.18148984516666669</v>
      </c>
      <c r="E263" s="36">
        <f>'Treasury Yields by Qtr'!E18+'Current Spreads by Qtr'!E263/10000</f>
        <v>0.14661575233366667</v>
      </c>
      <c r="F263" s="36">
        <f>'Treasury Yields by Qtr'!F18+'Current Spreads by Qtr'!F263/10000</f>
        <v>0.17020863724533331</v>
      </c>
      <c r="G263" s="36">
        <f>'Treasury Yields by Qtr'!G18+'Current Spreads by Qtr'!G263/10000</f>
        <v>0.21143705427733334</v>
      </c>
    </row>
    <row r="264" spans="1:7" x14ac:dyDescent="0.25">
      <c r="A264" s="93">
        <f t="shared" si="7"/>
        <v>14</v>
      </c>
      <c r="B264" s="36">
        <f>'Treasury Yields by Qtr'!B19+'Current Spreads by Qtr'!B264/10000</f>
        <v>0.11934035988558356</v>
      </c>
      <c r="C264" s="36">
        <f>'Treasury Yields by Qtr'!C19+'Current Spreads by Qtr'!C264/10000</f>
        <v>0.13820634131066667</v>
      </c>
      <c r="D264" s="36">
        <f>'Treasury Yields by Qtr'!D19+'Current Spreads by Qtr'!D264/10000</f>
        <v>0.18195323410766667</v>
      </c>
      <c r="E264" s="36">
        <f>'Treasury Yields by Qtr'!E19+'Current Spreads by Qtr'!E264/10000</f>
        <v>0.14721702479166665</v>
      </c>
      <c r="F264" s="36">
        <f>'Treasury Yields by Qtr'!F19+'Current Spreads by Qtr'!F264/10000</f>
        <v>0.1708012637793333</v>
      </c>
      <c r="G264" s="36">
        <f>'Treasury Yields by Qtr'!G19+'Current Spreads by Qtr'!G264/10000</f>
        <v>0.21190437764233333</v>
      </c>
    </row>
    <row r="265" spans="1:7" x14ac:dyDescent="0.25">
      <c r="A265" s="93">
        <f t="shared" si="7"/>
        <v>15</v>
      </c>
      <c r="B265" s="36">
        <f>'Treasury Yields by Qtr'!B20+'Current Spreads by Qtr'!B265/10000</f>
        <v>0.11978658948485557</v>
      </c>
      <c r="C265" s="36">
        <f>'Treasury Yields by Qtr'!C20+'Current Spreads by Qtr'!C265/10000</f>
        <v>0.13852588771166668</v>
      </c>
      <c r="D265" s="36">
        <f>'Treasury Yields by Qtr'!D20+'Current Spreads by Qtr'!D265/10000</f>
        <v>0.18237131918366667</v>
      </c>
      <c r="E265" s="36">
        <f>'Treasury Yields by Qtr'!E20+'Current Spreads by Qtr'!E265/10000</f>
        <v>0.14778454146466666</v>
      </c>
      <c r="F265" s="36">
        <f>'Treasury Yields by Qtr'!F20+'Current Spreads by Qtr'!F265/10000</f>
        <v>0.1713651515643333</v>
      </c>
      <c r="G265" s="36">
        <f>'Treasury Yields by Qtr'!G20+'Current Spreads by Qtr'!G265/10000</f>
        <v>0.21234910848233335</v>
      </c>
    </row>
    <row r="266" spans="1:7" x14ac:dyDescent="0.25">
      <c r="A266" s="93">
        <f t="shared" si="7"/>
        <v>16</v>
      </c>
      <c r="B266" s="36">
        <f>'Treasury Yields by Qtr'!B21+'Current Spreads by Qtr'!B266/10000</f>
        <v>0.12017904917551375</v>
      </c>
      <c r="C266" s="36">
        <f>'Treasury Yields by Qtr'!C21+'Current Spreads by Qtr'!C266/10000</f>
        <v>0.13881927974366667</v>
      </c>
      <c r="D266" s="36">
        <f>'Treasury Yields by Qtr'!D21+'Current Spreads by Qtr'!D266/10000</f>
        <v>0.18275120377266668</v>
      </c>
      <c r="E266" s="36">
        <f>'Treasury Yields by Qtr'!E21+'Current Spreads by Qtr'!E266/10000</f>
        <v>0.14831985833866668</v>
      </c>
      <c r="F266" s="36">
        <f>'Treasury Yields by Qtr'!F21+'Current Spreads by Qtr'!F266/10000</f>
        <v>0.17190187626933329</v>
      </c>
      <c r="G266" s="36">
        <f>'Treasury Yields by Qtr'!G21+'Current Spreads by Qtr'!G266/10000</f>
        <v>0.21277385461533332</v>
      </c>
    </row>
    <row r="267" spans="1:7" x14ac:dyDescent="0.25">
      <c r="A267" s="93">
        <f t="shared" si="7"/>
        <v>17</v>
      </c>
      <c r="B267" s="36">
        <f>'Treasury Yields by Qtr'!B22+'Current Spreads by Qtr'!B267/10000</f>
        <v>0.12052761209059766</v>
      </c>
      <c r="C267" s="36">
        <f>'Treasury Yields by Qtr'!C22+'Current Spreads by Qtr'!C267/10000</f>
        <v>0.13909269163066668</v>
      </c>
      <c r="D267" s="36">
        <f>'Treasury Yields by Qtr'!D22+'Current Spreads by Qtr'!D267/10000</f>
        <v>0.18309830853266668</v>
      </c>
      <c r="E267" s="36">
        <f>'Treasury Yields by Qtr'!E22+'Current Spreads by Qtr'!E267/10000</f>
        <v>0.14882384789366665</v>
      </c>
      <c r="F267" s="36">
        <f>'Treasury Yields by Qtr'!F22+'Current Spreads by Qtr'!F267/10000</f>
        <v>0.17241395238333329</v>
      </c>
      <c r="G267" s="36">
        <f>'Treasury Yields by Qtr'!G22+'Current Spreads by Qtr'!G267/10000</f>
        <v>0.21318159859833333</v>
      </c>
    </row>
    <row r="268" spans="1:7" x14ac:dyDescent="0.25">
      <c r="A268" s="93">
        <f t="shared" si="7"/>
        <v>18</v>
      </c>
      <c r="B268" s="36">
        <f>'Treasury Yields by Qtr'!B23+'Current Spreads by Qtr'!B268/10000</f>
        <v>0.12084017792567486</v>
      </c>
      <c r="C268" s="36">
        <f>'Treasury Yields by Qtr'!C23+'Current Spreads by Qtr'!C268/10000</f>
        <v>0.13935111667266667</v>
      </c>
      <c r="D268" s="36">
        <f>'Treasury Yields by Qtr'!D23+'Current Spreads by Qtr'!D268/10000</f>
        <v>0.18341640622666669</v>
      </c>
      <c r="E268" s="36">
        <f>'Treasury Yields by Qtr'!E23+'Current Spreads by Qtr'!E268/10000</f>
        <v>0.14929620894466666</v>
      </c>
      <c r="F268" s="36">
        <f>'Treasury Yields by Qtr'!F23+'Current Spreads by Qtr'!F268/10000</f>
        <v>0.17289888015133331</v>
      </c>
      <c r="G268" s="36">
        <f>'Treasury Yields by Qtr'!G23+'Current Spreads by Qtr'!G268/10000</f>
        <v>0.21357123437633335</v>
      </c>
    </row>
    <row r="269" spans="1:7" x14ac:dyDescent="0.25">
      <c r="A269" s="93">
        <f t="shared" si="7"/>
        <v>19</v>
      </c>
      <c r="B269" s="36">
        <f>'Treasury Yields by Qtr'!B24+'Current Spreads by Qtr'!B269/10000</f>
        <v>0.12112260206614717</v>
      </c>
      <c r="C269" s="36">
        <f>'Treasury Yields by Qtr'!C24+'Current Spreads by Qtr'!C269/10000</f>
        <v>0.13959835151466668</v>
      </c>
      <c r="D269" s="36">
        <f>'Treasury Yields by Qtr'!D24+'Current Spreads by Qtr'!D269/10000</f>
        <v>0.18370866540066669</v>
      </c>
      <c r="E269" s="36">
        <f>'Treasury Yields by Qtr'!E24+'Current Spreads by Qtr'!E269/10000</f>
        <v>0.14973667725766665</v>
      </c>
      <c r="F269" s="36">
        <f>'Treasury Yields by Qtr'!F24+'Current Spreads by Qtr'!F269/10000</f>
        <v>0.1733580800763333</v>
      </c>
      <c r="G269" s="36">
        <f>'Treasury Yields by Qtr'!G24+'Current Spreads by Qtr'!G269/10000</f>
        <v>0.21394479510733333</v>
      </c>
    </row>
    <row r="270" spans="1:7" x14ac:dyDescent="0.25">
      <c r="A270" s="93">
        <f t="shared" si="7"/>
        <v>20</v>
      </c>
      <c r="B270" s="36">
        <f>'Treasury Yields by Qtr'!B25+'Current Spreads by Qtr'!B270/10000</f>
        <v>0.12138010169661487</v>
      </c>
      <c r="C270" s="36">
        <f>'Treasury Yields by Qtr'!C25+'Current Spreads by Qtr'!C270/10000</f>
        <v>0.13983779074766667</v>
      </c>
      <c r="D270" s="36">
        <f>'Treasury Yields by Qtr'!D25+'Current Spreads by Qtr'!D270/10000</f>
        <v>0.18397741090866668</v>
      </c>
      <c r="E270" s="36">
        <f>'Treasury Yields by Qtr'!E25+'Current Spreads by Qtr'!E270/10000</f>
        <v>0.15014437256566665</v>
      </c>
      <c r="F270" s="36">
        <f>'Treasury Yields by Qtr'!F25+'Current Spreads by Qtr'!F270/10000</f>
        <v>0.17379104504933329</v>
      </c>
      <c r="G270" s="36">
        <f>'Treasury Yields by Qtr'!G25+'Current Spreads by Qtr'!G270/10000</f>
        <v>0.21430255782033333</v>
      </c>
    </row>
    <row r="271" spans="1:7" x14ac:dyDescent="0.25">
      <c r="A271" s="93">
        <f t="shared" si="7"/>
        <v>21</v>
      </c>
      <c r="B271" s="36">
        <f>'Treasury Yields by Qtr'!B26+'Current Spreads by Qtr'!B271/10000</f>
        <v>0.12161682118782836</v>
      </c>
      <c r="C271" s="36">
        <f>'Treasury Yields by Qtr'!C26+'Current Spreads by Qtr'!C271/10000</f>
        <v>0.14007223753866666</v>
      </c>
      <c r="D271" s="36">
        <f>'Treasury Yields by Qtr'!D26+'Current Spreads by Qtr'!D271/10000</f>
        <v>0.18422450178766669</v>
      </c>
      <c r="E271" s="36">
        <f>'Treasury Yields by Qtr'!E26+'Current Spreads by Qtr'!E271/10000</f>
        <v>0.15051818631266667</v>
      </c>
      <c r="F271" s="36">
        <f>'Treasury Yields by Qtr'!F26+'Current Spreads by Qtr'!F271/10000</f>
        <v>0.17420270212033329</v>
      </c>
      <c r="G271" s="36">
        <f>'Treasury Yields by Qtr'!G26+'Current Spreads by Qtr'!G271/10000</f>
        <v>0.21464982314633335</v>
      </c>
    </row>
    <row r="272" spans="1:7" x14ac:dyDescent="0.25">
      <c r="A272" s="93">
        <f t="shared" si="7"/>
        <v>22</v>
      </c>
      <c r="B272" s="36">
        <f>'Treasury Yields by Qtr'!B27+'Current Spreads by Qtr'!B272/10000</f>
        <v>0.12183638750279106</v>
      </c>
      <c r="C272" s="36">
        <f>'Treasury Yields by Qtr'!C27+'Current Spreads by Qtr'!C272/10000</f>
        <v>0.14030415608466668</v>
      </c>
      <c r="D272" s="36">
        <f>'Treasury Yields by Qtr'!D27+'Current Spreads by Qtr'!D272/10000</f>
        <v>0.18445104006866669</v>
      </c>
      <c r="E272" s="36">
        <f>'Treasury Yields by Qtr'!E27+'Current Spreads by Qtr'!E272/10000</f>
        <v>0.15085621361766666</v>
      </c>
      <c r="F272" s="36">
        <f>'Treasury Yields by Qtr'!F27+'Current Spreads by Qtr'!F272/10000</f>
        <v>0.17458059672233331</v>
      </c>
      <c r="G272" s="36">
        <f>'Treasury Yields by Qtr'!G27+'Current Spreads by Qtr'!G272/10000</f>
        <v>0.21497630846233334</v>
      </c>
    </row>
    <row r="273" spans="1:59" x14ac:dyDescent="0.25">
      <c r="A273" s="93">
        <f t="shared" si="7"/>
        <v>23</v>
      </c>
      <c r="B273" s="36">
        <f>'Treasury Yields by Qtr'!B28+'Current Spreads by Qtr'!B273/10000</f>
        <v>0.12204149471050546</v>
      </c>
      <c r="C273" s="36">
        <f>'Treasury Yields by Qtr'!C28+'Current Spreads by Qtr'!C273/10000</f>
        <v>0.14053544730266668</v>
      </c>
      <c r="D273" s="36">
        <f>'Treasury Yields by Qtr'!D28+'Current Spreads by Qtr'!D273/10000</f>
        <v>0.18465812026866668</v>
      </c>
      <c r="E273" s="36">
        <f>'Treasury Yields by Qtr'!E28+'Current Spreads by Qtr'!E273/10000</f>
        <v>0.15115678934666665</v>
      </c>
      <c r="F273" s="36">
        <f>'Treasury Yields by Qtr'!F28+'Current Spreads by Qtr'!F273/10000</f>
        <v>0.1749292637263333</v>
      </c>
      <c r="G273" s="36">
        <f>'Treasury Yields by Qtr'!G28+'Current Spreads by Qtr'!G273/10000</f>
        <v>0.21528694934933335</v>
      </c>
    </row>
    <row r="274" spans="1:59" x14ac:dyDescent="0.25">
      <c r="A274" s="93">
        <f t="shared" si="7"/>
        <v>24</v>
      </c>
      <c r="B274" s="36">
        <f>'Treasury Yields by Qtr'!B29+'Current Spreads by Qtr'!B274/10000</f>
        <v>0.12223485370075876</v>
      </c>
      <c r="C274" s="36">
        <f>'Treasury Yields by Qtr'!C29+'Current Spreads by Qtr'!C274/10000</f>
        <v>0.14076808121266668</v>
      </c>
      <c r="D274" s="36">
        <f>'Treasury Yields by Qtr'!D29+'Current Spreads by Qtr'!D274/10000</f>
        <v>0.18484643965366668</v>
      </c>
      <c r="E274" s="36">
        <f>'Treasury Yields by Qtr'!E29+'Current Spreads by Qtr'!E274/10000</f>
        <v>0.15141782227966666</v>
      </c>
      <c r="F274" s="36">
        <f>'Treasury Yields by Qtr'!F29+'Current Spreads by Qtr'!F274/10000</f>
        <v>0.17524728992033331</v>
      </c>
      <c r="G274" s="36">
        <f>'Treasury Yields by Qtr'!G29+'Current Spreads by Qtr'!G274/10000</f>
        <v>0.21558122022033332</v>
      </c>
    </row>
    <row r="275" spans="1:59" x14ac:dyDescent="0.25">
      <c r="A275" s="93">
        <f t="shared" si="7"/>
        <v>25</v>
      </c>
      <c r="B275" s="36">
        <f>'Treasury Yields by Qtr'!B30+'Current Spreads by Qtr'!B275/10000</f>
        <v>0.12241871763652706</v>
      </c>
      <c r="C275" s="36">
        <f>'Treasury Yields by Qtr'!C30+'Current Spreads by Qtr'!C275/10000</f>
        <v>0.14100374109666666</v>
      </c>
      <c r="D275" s="36">
        <f>'Treasury Yields by Qtr'!D30+'Current Spreads by Qtr'!D275/10000</f>
        <v>0.18501657054966669</v>
      </c>
      <c r="E275" s="36">
        <f>'Treasury Yields by Qtr'!E30+'Current Spreads by Qtr'!E275/10000</f>
        <v>0.15163713094466666</v>
      </c>
      <c r="F275" s="36">
        <f>'Treasury Yields by Qtr'!F30+'Current Spreads by Qtr'!F275/10000</f>
        <v>0.17553371491633329</v>
      </c>
      <c r="G275" s="36">
        <f>'Treasury Yields by Qtr'!G30+'Current Spreads by Qtr'!G275/10000</f>
        <v>0.21585937631633334</v>
      </c>
    </row>
    <row r="276" spans="1:59" x14ac:dyDescent="0.25">
      <c r="A276" s="93">
        <f t="shared" si="7"/>
        <v>26</v>
      </c>
      <c r="B276" s="36">
        <f>'Treasury Yields by Qtr'!B31+'Current Spreads by Qtr'!B276/10000</f>
        <v>0.12259521230887677</v>
      </c>
      <c r="C276" s="36">
        <f>'Treasury Yields by Qtr'!C31+'Current Spreads by Qtr'!C276/10000</f>
        <v>0.14124404533066667</v>
      </c>
      <c r="D276" s="36">
        <f>'Treasury Yields by Qtr'!D31+'Current Spreads by Qtr'!D276/10000</f>
        <v>0.18516859281566667</v>
      </c>
      <c r="E276" s="36">
        <f>'Treasury Yields by Qtr'!E31+'Current Spreads by Qtr'!E276/10000</f>
        <v>0.15181189168566667</v>
      </c>
      <c r="F276" s="36">
        <f>'Treasury Yields by Qtr'!F31+'Current Spreads by Qtr'!F276/10000</f>
        <v>0.1757850266603333</v>
      </c>
      <c r="G276" s="36">
        <f>'Treasury Yields by Qtr'!G31+'Current Spreads by Qtr'!G276/10000</f>
        <v>0.21611907088833335</v>
      </c>
    </row>
    <row r="277" spans="1:59" x14ac:dyDescent="0.25">
      <c r="A277" s="93">
        <f t="shared" si="7"/>
        <v>27</v>
      </c>
      <c r="B277" s="36">
        <f>'Treasury Yields by Qtr'!B32+'Current Spreads by Qtr'!B277/10000</f>
        <v>0.12276588981651537</v>
      </c>
      <c r="C277" s="36">
        <f>'Treasury Yields by Qtr'!C32+'Current Spreads by Qtr'!C277/10000</f>
        <v>0.14149026049166666</v>
      </c>
      <c r="D277" s="36">
        <f>'Treasury Yields by Qtr'!D32+'Current Spreads by Qtr'!D277/10000</f>
        <v>0.18530274142166669</v>
      </c>
      <c r="E277" s="36">
        <f>'Treasury Yields by Qtr'!E32+'Current Spreads by Qtr'!E277/10000</f>
        <v>0.15193956011666665</v>
      </c>
      <c r="F277" s="36">
        <f>'Treasury Yields by Qtr'!F32+'Current Spreads by Qtr'!F277/10000</f>
        <v>0.17600018359933331</v>
      </c>
      <c r="G277" s="36">
        <f>'Treasury Yields by Qtr'!G32+'Current Spreads by Qtr'!G277/10000</f>
        <v>0.21636024459833333</v>
      </c>
    </row>
    <row r="278" spans="1:59" x14ac:dyDescent="0.25">
      <c r="A278" s="93">
        <f t="shared" si="7"/>
        <v>28</v>
      </c>
      <c r="B278" s="36">
        <f>'Treasury Yields by Qtr'!B33+'Current Spreads by Qtr'!B278/10000</f>
        <v>0.12293254132219687</v>
      </c>
      <c r="C278" s="36">
        <f>'Treasury Yields by Qtr'!C33+'Current Spreads by Qtr'!C278/10000</f>
        <v>0.14174383670466667</v>
      </c>
      <c r="D278" s="36">
        <f>'Treasury Yields by Qtr'!D33+'Current Spreads by Qtr'!D278/10000</f>
        <v>0.18541902206266669</v>
      </c>
      <c r="E278" s="36">
        <f>'Treasury Yields by Qtr'!E33+'Current Spreads by Qtr'!E278/10000</f>
        <v>0.15201728001466666</v>
      </c>
      <c r="F278" s="36">
        <f>'Treasury Yields by Qtr'!F33+'Current Spreads by Qtr'!F278/10000</f>
        <v>0.17617688011033331</v>
      </c>
      <c r="G278" s="36">
        <f>'Treasury Yields by Qtr'!G33+'Current Spreads by Qtr'!G278/10000</f>
        <v>0.21658203843733334</v>
      </c>
    </row>
    <row r="279" spans="1:59" x14ac:dyDescent="0.25">
      <c r="A279" s="93">
        <f t="shared" si="7"/>
        <v>29</v>
      </c>
      <c r="B279" s="36">
        <f>'Treasury Yields by Qtr'!B34+'Current Spreads by Qtr'!B279/10000</f>
        <v>0.12309668220916506</v>
      </c>
      <c r="C279" s="36">
        <f>'Treasury Yields by Qtr'!C34+'Current Spreads by Qtr'!C279/10000</f>
        <v>0.14200609656266666</v>
      </c>
      <c r="D279" s="36">
        <f>'Treasury Yields by Qtr'!D34+'Current Spreads by Qtr'!D279/10000</f>
        <v>0.18551740235166669</v>
      </c>
      <c r="E279" s="36">
        <f>'Treasury Yields by Qtr'!E34+'Current Spreads by Qtr'!E279/10000</f>
        <v>0.15204217451266666</v>
      </c>
      <c r="F279" s="36">
        <f>'Treasury Yields by Qtr'!F34+'Current Spreads by Qtr'!F279/10000</f>
        <v>0.17631328764733328</v>
      </c>
      <c r="G279" s="36">
        <f>'Treasury Yields by Qtr'!G34+'Current Spreads by Qtr'!G279/10000</f>
        <v>0.21678386213533335</v>
      </c>
    </row>
    <row r="280" spans="1:59" x14ac:dyDescent="0.25">
      <c r="A280" s="93">
        <f t="shared" si="7"/>
        <v>30</v>
      </c>
      <c r="B280" s="36">
        <f>'Treasury Yields by Qtr'!B35+'Current Spreads by Qtr'!B280/10000</f>
        <v>0.12325985208995256</v>
      </c>
      <c r="C280" s="36">
        <f>'Treasury Yields by Qtr'!C35+'Current Spreads by Qtr'!C280/10000</f>
        <v>0.14227838792866668</v>
      </c>
      <c r="D280" s="36">
        <f>'Treasury Yields by Qtr'!D35+'Current Spreads by Qtr'!D280/10000</f>
        <v>0.18559750148266668</v>
      </c>
      <c r="E280" s="36">
        <f>'Treasury Yields by Qtr'!E35+'Current Spreads by Qtr'!E280/10000</f>
        <v>0.15201089886866667</v>
      </c>
      <c r="F280" s="36">
        <f>'Treasury Yields by Qtr'!F35+'Current Spreads by Qtr'!F280/10000</f>
        <v>0.17640603836233329</v>
      </c>
      <c r="G280" s="36">
        <f>'Treasury Yields by Qtr'!G35+'Current Spreads by Qtr'!G280/10000</f>
        <v>0.21696344064733333</v>
      </c>
    </row>
    <row r="283" spans="1:59" x14ac:dyDescent="0.25">
      <c r="A283" t="s">
        <v>78</v>
      </c>
      <c r="K283" s="7" t="s">
        <v>79</v>
      </c>
      <c r="U283" s="7" t="s">
        <v>80</v>
      </c>
      <c r="V283" s="7"/>
      <c r="W283" s="7"/>
      <c r="X283" s="7"/>
      <c r="Y283" s="7"/>
      <c r="Z283" s="7"/>
      <c r="AA283" s="7"/>
      <c r="AB283" s="7"/>
      <c r="AC283" s="7"/>
      <c r="AE283" s="7" t="s">
        <v>65</v>
      </c>
      <c r="AF283" s="7"/>
      <c r="AG283" s="7"/>
      <c r="AH283" s="7"/>
      <c r="AI283" s="7"/>
      <c r="AJ283" s="7"/>
      <c r="AK283" s="7"/>
      <c r="AL283" s="7"/>
      <c r="AM283" s="7"/>
      <c r="AO283" s="7" t="s">
        <v>83</v>
      </c>
      <c r="AY283" s="7" t="s">
        <v>123</v>
      </c>
      <c r="AZ283" s="7"/>
      <c r="BA283" s="7"/>
      <c r="BB283" s="7"/>
      <c r="BC283" s="7"/>
      <c r="BD283" s="7"/>
      <c r="BE283" s="7"/>
      <c r="BF283" s="7"/>
      <c r="BG283" s="7"/>
    </row>
    <row r="284" spans="1:59" x14ac:dyDescent="0.25">
      <c r="K284" s="7"/>
      <c r="U284" s="7"/>
      <c r="V284" s="7"/>
      <c r="W284" s="7"/>
      <c r="X284" s="7"/>
      <c r="Y284" s="7"/>
      <c r="Z284" s="7"/>
      <c r="AA284" s="7"/>
      <c r="AB284" s="7"/>
      <c r="AC284" s="7"/>
      <c r="AE284" s="7"/>
      <c r="AF284" s="7"/>
      <c r="AG284" s="7"/>
      <c r="AH284" s="7"/>
      <c r="AI284" s="7"/>
      <c r="AJ284" s="7"/>
      <c r="AK284" s="7"/>
      <c r="AL284" s="7"/>
      <c r="AM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x14ac:dyDescent="0.25">
      <c r="A285" s="34" t="s">
        <v>51</v>
      </c>
      <c r="B285" s="34" t="s">
        <v>66</v>
      </c>
      <c r="C285" s="34" t="s">
        <v>67</v>
      </c>
      <c r="D285" s="34" t="s">
        <v>68</v>
      </c>
      <c r="E285" s="34" t="s">
        <v>69</v>
      </c>
      <c r="F285" s="34" t="s">
        <v>70</v>
      </c>
      <c r="G285" s="34" t="s">
        <v>71</v>
      </c>
      <c r="H285" s="34" t="s">
        <v>72</v>
      </c>
      <c r="I285" s="34" t="s">
        <v>73</v>
      </c>
      <c r="K285" s="34" t="s">
        <v>51</v>
      </c>
      <c r="L285" s="34" t="s">
        <v>66</v>
      </c>
      <c r="M285" s="34" t="s">
        <v>67</v>
      </c>
      <c r="N285" s="34" t="s">
        <v>68</v>
      </c>
      <c r="O285" s="34" t="s">
        <v>69</v>
      </c>
      <c r="P285" s="34" t="s">
        <v>70</v>
      </c>
      <c r="Q285" s="34" t="s">
        <v>71</v>
      </c>
      <c r="R285" s="34" t="s">
        <v>72</v>
      </c>
      <c r="S285" s="34" t="s">
        <v>73</v>
      </c>
      <c r="U285" s="34" t="s">
        <v>51</v>
      </c>
      <c r="V285" s="34" t="s">
        <v>66</v>
      </c>
      <c r="W285" s="34" t="s">
        <v>67</v>
      </c>
      <c r="X285" s="34" t="s">
        <v>68</v>
      </c>
      <c r="Y285" s="34" t="s">
        <v>69</v>
      </c>
      <c r="Z285" s="34" t="s">
        <v>70</v>
      </c>
      <c r="AA285" s="34" t="s">
        <v>71</v>
      </c>
      <c r="AB285" s="34" t="s">
        <v>72</v>
      </c>
      <c r="AC285" s="34" t="s">
        <v>73</v>
      </c>
      <c r="AE285" s="34" t="s">
        <v>51</v>
      </c>
      <c r="AF285" s="34" t="s">
        <v>66</v>
      </c>
      <c r="AG285" s="34" t="s">
        <v>67</v>
      </c>
      <c r="AH285" s="34" t="s">
        <v>68</v>
      </c>
      <c r="AI285" s="34" t="s">
        <v>69</v>
      </c>
      <c r="AJ285" s="34" t="s">
        <v>70</v>
      </c>
      <c r="AK285" s="34" t="s">
        <v>71</v>
      </c>
      <c r="AL285" s="34" t="s">
        <v>72</v>
      </c>
      <c r="AM285" s="34" t="s">
        <v>73</v>
      </c>
      <c r="AO285" s="34" t="s">
        <v>51</v>
      </c>
      <c r="AP285" s="34" t="s">
        <v>66</v>
      </c>
      <c r="AQ285" s="34" t="s">
        <v>67</v>
      </c>
      <c r="AR285" s="34" t="s">
        <v>68</v>
      </c>
      <c r="AS285" s="34" t="s">
        <v>69</v>
      </c>
      <c r="AT285" s="34" t="s">
        <v>70</v>
      </c>
      <c r="AU285" s="34" t="s">
        <v>71</v>
      </c>
      <c r="AV285" s="34" t="s">
        <v>72</v>
      </c>
      <c r="AW285" s="34" t="s">
        <v>73</v>
      </c>
      <c r="AY285" s="34" t="s">
        <v>51</v>
      </c>
      <c r="AZ285" s="34" t="s">
        <v>66</v>
      </c>
      <c r="BA285" s="34" t="s">
        <v>67</v>
      </c>
      <c r="BB285" s="34" t="s">
        <v>68</v>
      </c>
      <c r="BC285" s="34" t="s">
        <v>69</v>
      </c>
      <c r="BD285" s="34" t="s">
        <v>70</v>
      </c>
      <c r="BE285" s="34" t="s">
        <v>71</v>
      </c>
      <c r="BF285" s="34" t="s">
        <v>72</v>
      </c>
      <c r="BG285" s="34" t="s">
        <v>73</v>
      </c>
    </row>
    <row r="286" spans="1:59" x14ac:dyDescent="0.25">
      <c r="A286" s="93">
        <v>1</v>
      </c>
      <c r="B286" s="36">
        <f>B6</f>
        <v>2.4064015245159019E-3</v>
      </c>
      <c r="C286" s="36">
        <f>B41</f>
        <v>3.2152749971069271E-3</v>
      </c>
      <c r="D286" s="36">
        <f>B76</f>
        <v>4.8489065089813788E-3</v>
      </c>
      <c r="E286" s="36">
        <f>B111</f>
        <v>8.9167086685495184E-3</v>
      </c>
      <c r="F286" s="36">
        <f>B146</f>
        <v>2.9772374960337439E-2</v>
      </c>
      <c r="G286" s="36">
        <f>B181</f>
        <v>4.2723608684077055E-2</v>
      </c>
      <c r="H286" s="36">
        <f>B216</f>
        <v>7.2427099092476549E-2</v>
      </c>
      <c r="I286" s="36">
        <f>B251</f>
        <v>9.2229426031409559E-2</v>
      </c>
      <c r="K286" s="93">
        <v>1</v>
      </c>
      <c r="L286" s="36">
        <f>C6</f>
        <v>4.6119985960000002E-3</v>
      </c>
      <c r="M286" s="36">
        <f>C41</f>
        <v>6.2237485960000005E-3</v>
      </c>
      <c r="N286" s="36">
        <f>C76</f>
        <v>8.1854985960000005E-3</v>
      </c>
      <c r="O286" s="36">
        <f>C111</f>
        <v>1.3815748596E-2</v>
      </c>
      <c r="P286" s="36">
        <f>C146</f>
        <v>3.6469998595999996E-2</v>
      </c>
      <c r="Q286" s="36">
        <f>C181</f>
        <v>5.4058998596000003E-2</v>
      </c>
      <c r="R286" s="36">
        <f>C216</f>
        <v>9.2054998595999998E-2</v>
      </c>
      <c r="S286" s="36">
        <f>C251</f>
        <v>0.11738566526266667</v>
      </c>
      <c r="U286" s="93">
        <v>1</v>
      </c>
      <c r="V286" s="36">
        <f>D6</f>
        <v>7.4897293340000001E-3</v>
      </c>
      <c r="W286" s="36">
        <f>D41</f>
        <v>8.8472293340000011E-3</v>
      </c>
      <c r="X286" s="36">
        <f>D76</f>
        <v>1.1999729334000002E-2</v>
      </c>
      <c r="Y286" s="36">
        <f>D111</f>
        <v>1.9609729334000001E-2</v>
      </c>
      <c r="Z286" s="36">
        <f>D146</f>
        <v>4.1665229334000006E-2</v>
      </c>
      <c r="AA286" s="36">
        <f>D181</f>
        <v>6.0222229333999996E-2</v>
      </c>
      <c r="AB286" s="36">
        <f>D216</f>
        <v>0.121798229334</v>
      </c>
      <c r="AC286" s="36">
        <f>D251</f>
        <v>0.16284889600066668</v>
      </c>
      <c r="AE286" s="93">
        <v>1</v>
      </c>
      <c r="AF286" s="36">
        <f>E6</f>
        <v>5.1007163850000006E-3</v>
      </c>
      <c r="AG286" s="36">
        <f>E41</f>
        <v>6.6887163849999997E-3</v>
      </c>
      <c r="AH286" s="36">
        <f>E76</f>
        <v>8.9892163850000019E-3</v>
      </c>
      <c r="AI286" s="36">
        <f>E111</f>
        <v>1.2687216385E-2</v>
      </c>
      <c r="AJ286" s="36">
        <f>E146</f>
        <v>3.5922716384999998E-2</v>
      </c>
      <c r="AK286" s="36">
        <f>E181</f>
        <v>5.3991716384999999E-2</v>
      </c>
      <c r="AL286" s="36">
        <f>E216</f>
        <v>9.6061716384999996E-2</v>
      </c>
      <c r="AM286" s="36">
        <f>E251</f>
        <v>0.12410838305166666</v>
      </c>
      <c r="AO286" s="93">
        <v>1</v>
      </c>
      <c r="AP286" s="36">
        <f t="shared" ref="AP286:AP315" si="8">F6</f>
        <v>6.4187428249999996E-3</v>
      </c>
      <c r="AQ286" s="36">
        <f>F41</f>
        <v>8.6492428250000003E-3</v>
      </c>
      <c r="AR286" s="36">
        <f t="shared" ref="AR286:AR315" si="9">F76</f>
        <v>1.1263242825E-2</v>
      </c>
      <c r="AS286" s="36">
        <f t="shared" ref="AS286:AS315" si="10">F111</f>
        <v>1.5928242825000001E-2</v>
      </c>
      <c r="AT286" s="36">
        <f t="shared" ref="AT286:AT315" si="11">F146</f>
        <v>4.3004242824999997E-2</v>
      </c>
      <c r="AU286" s="36">
        <f t="shared" ref="AU286:AU315" si="12">F181</f>
        <v>6.2052242825000006E-2</v>
      </c>
      <c r="AV286" s="36">
        <f t="shared" ref="AV286:AV315" si="13">F216</f>
        <v>0.11546924282499998</v>
      </c>
      <c r="AW286" s="36">
        <f t="shared" ref="AW286:AW315" si="14">F251</f>
        <v>0.15108057615833331</v>
      </c>
      <c r="AX286" s="119"/>
      <c r="AY286" s="93">
        <v>1</v>
      </c>
      <c r="AZ286" s="118">
        <f ca="1">OFFSET($G$6,$AY286-1,0)</f>
        <v>9.4767384160000002E-3</v>
      </c>
      <c r="BA286" s="118">
        <f ca="1">OFFSET($G$6,$AY286+34,0)</f>
        <v>1.2085238416E-2</v>
      </c>
      <c r="BB286" s="118">
        <f ca="1">OFFSET($G$6,$AY286+69,0)</f>
        <v>1.5007738416000001E-2</v>
      </c>
      <c r="BC286" s="118">
        <f ca="1">OFFSET($G$6,$AY286+104,0)</f>
        <v>2.1070238416E-2</v>
      </c>
      <c r="BD286" s="118">
        <f ca="1">OFFSET($G$6,$AY286+139,0)</f>
        <v>5.0404238416000002E-2</v>
      </c>
      <c r="BE286" s="118">
        <f ca="1">OFFSET($G$6,$AY286+174,0)</f>
        <v>7.4428238416000006E-2</v>
      </c>
      <c r="BF286" s="118">
        <f ca="1">OFFSET($G$6,$AY286+209,0)</f>
        <v>0.146286238416</v>
      </c>
      <c r="BG286" s="118">
        <f ca="1">OFFSET($G$6,$AY286+244,0)</f>
        <v>0.19419157174933332</v>
      </c>
    </row>
    <row r="287" spans="1:59" x14ac:dyDescent="0.25">
      <c r="A287" s="93">
        <f>A286+1</f>
        <v>2</v>
      </c>
      <c r="B287" s="36">
        <f t="shared" ref="B287:B315" si="15">B7</f>
        <v>7.9156601840115089E-3</v>
      </c>
      <c r="C287" s="36">
        <f t="shared" ref="C287:C315" si="16">B42</f>
        <v>8.9729781106887441E-3</v>
      </c>
      <c r="D287" s="36">
        <f t="shared" ref="D287:D315" si="17">B77</f>
        <v>1.0638310703179247E-2</v>
      </c>
      <c r="E287" s="36">
        <f t="shared" ref="E287:E315" si="18">B112</f>
        <v>1.5209848835506625E-2</v>
      </c>
      <c r="F287" s="36">
        <f t="shared" ref="F287:F315" si="19">B147</f>
        <v>3.4708998634292137E-2</v>
      </c>
      <c r="G287" s="36">
        <f t="shared" ref="G287:G315" si="20">B182</f>
        <v>4.7660232358031754E-2</v>
      </c>
      <c r="H287" s="36">
        <f t="shared" ref="H287:H315" si="21">B217</f>
        <v>7.7363722766431248E-2</v>
      </c>
      <c r="I287" s="36">
        <f t="shared" ref="I287:I315" si="22">B252</f>
        <v>9.7166049705364271E-2</v>
      </c>
      <c r="K287" s="93">
        <f>K286+1</f>
        <v>2</v>
      </c>
      <c r="L287" s="36">
        <f t="shared" ref="L287:L315" si="23">C7</f>
        <v>9.2367659880000005E-3</v>
      </c>
      <c r="M287" s="36">
        <f t="shared" ref="M287:M315" si="24">C42</f>
        <v>1.0939765987999998E-2</v>
      </c>
      <c r="N287" s="36">
        <f t="shared" ref="N287:N315" si="25">C77</f>
        <v>1.2910765987999999E-2</v>
      </c>
      <c r="O287" s="36">
        <f t="shared" ref="O287:O315" si="26">C112</f>
        <v>1.9019765987999999E-2</v>
      </c>
      <c r="P287" s="36">
        <f t="shared" ref="P287:P315" si="27">C147</f>
        <v>4.0350765987999998E-2</v>
      </c>
      <c r="Q287" s="36">
        <f t="shared" ref="Q287:Q315" si="28">C182</f>
        <v>5.7939765988000005E-2</v>
      </c>
      <c r="R287" s="36">
        <f t="shared" ref="R287:R315" si="29">C217</f>
        <v>9.5935765987999994E-2</v>
      </c>
      <c r="S287" s="36">
        <f t="shared" ref="S287:S315" si="30">C252</f>
        <v>0.12126643265466666</v>
      </c>
      <c r="U287" s="93">
        <f>U286+1</f>
        <v>2</v>
      </c>
      <c r="V287" s="36">
        <f t="shared" ref="V287:V315" si="31">D7</f>
        <v>1.0914818311E-2</v>
      </c>
      <c r="W287" s="36">
        <f t="shared" ref="W287:W315" si="32">D42</f>
        <v>1.2617818310999999E-2</v>
      </c>
      <c r="X287" s="36">
        <f t="shared" ref="X287:X315" si="33">D77</f>
        <v>1.5715818311E-2</v>
      </c>
      <c r="Y287" s="36">
        <f t="shared" ref="Y287:Y315" si="34">D112</f>
        <v>2.3019818310999998E-2</v>
      </c>
      <c r="Z287" s="36">
        <f t="shared" ref="Z287:Z315" si="35">D147</f>
        <v>4.4382818311000008E-2</v>
      </c>
      <c r="AA287" s="36">
        <f t="shared" ref="AA287:AA315" si="36">D182</f>
        <v>6.2939818310999998E-2</v>
      </c>
      <c r="AB287" s="36">
        <f t="shared" ref="AB287:AB315" si="37">D217</f>
        <v>0.124515818311</v>
      </c>
      <c r="AC287" s="36">
        <f t="shared" ref="AC287:AC315" si="38">D252</f>
        <v>0.16556648497766668</v>
      </c>
      <c r="AE287" s="93">
        <f>AE286+1</f>
        <v>2</v>
      </c>
      <c r="AF287" s="36">
        <f t="shared" ref="AF287:AF315" si="39">E7</f>
        <v>8.8599022730000004E-3</v>
      </c>
      <c r="AG287" s="36">
        <f t="shared" ref="AG287:AG315" si="40">E42</f>
        <v>1.0749902273E-2</v>
      </c>
      <c r="AH287" s="36">
        <f t="shared" ref="AH287:AH315" si="41">E77</f>
        <v>1.2953902273000001E-2</v>
      </c>
      <c r="AI287" s="36">
        <f t="shared" ref="AI287:AI315" si="42">E112</f>
        <v>1.7424902273E-2</v>
      </c>
      <c r="AJ287" s="36">
        <f t="shared" ref="AJ287:AJ315" si="43">E147</f>
        <v>3.9123902273E-2</v>
      </c>
      <c r="AK287" s="36">
        <f t="shared" ref="AK287:AK315" si="44">E182</f>
        <v>5.7192902273000001E-2</v>
      </c>
      <c r="AL287" s="36">
        <f t="shared" ref="AL287:AL315" si="45">E217</f>
        <v>9.9262902272999998E-2</v>
      </c>
      <c r="AM287" s="36">
        <f t="shared" ref="AM287:AM315" si="46">E252</f>
        <v>0.12730956893966666</v>
      </c>
      <c r="AO287" s="93">
        <f>AO286+1</f>
        <v>2</v>
      </c>
      <c r="AP287" s="36">
        <f t="shared" si="8"/>
        <v>1.0009844706999999E-2</v>
      </c>
      <c r="AQ287" s="36">
        <f t="shared" ref="AQ287:AQ315" si="47">F42</f>
        <v>1.2418844707E-2</v>
      </c>
      <c r="AR287" s="36">
        <f t="shared" si="9"/>
        <v>1.4860844707000002E-2</v>
      </c>
      <c r="AS287" s="36">
        <f t="shared" si="10"/>
        <v>2.0292844707000001E-2</v>
      </c>
      <c r="AT287" s="36">
        <f t="shared" si="11"/>
        <v>4.5808844706999995E-2</v>
      </c>
      <c r="AU287" s="36">
        <f t="shared" si="12"/>
        <v>6.4856844707000011E-2</v>
      </c>
      <c r="AV287" s="36">
        <f t="shared" si="13"/>
        <v>0.11827384470699999</v>
      </c>
      <c r="AW287" s="36">
        <f t="shared" si="14"/>
        <v>0.1538851780403333</v>
      </c>
      <c r="AX287" s="119"/>
      <c r="AY287" s="93">
        <f>AY286+1</f>
        <v>2</v>
      </c>
      <c r="AZ287" s="118">
        <f t="shared" ref="AZ287:AZ315" ca="1" si="48">OFFSET($G$6,$AY287-1,0)</f>
        <v>1.3359019114999999E-2</v>
      </c>
      <c r="BA287" s="118">
        <f t="shared" ref="BA287:BA315" ca="1" si="49">OFFSET($G$6,$AY287+34,0)</f>
        <v>1.6221019114999999E-2</v>
      </c>
      <c r="BB287" s="118">
        <f t="shared" ref="BB287:BB315" ca="1" si="50">OFFSET($G$6,$AY287+69,0)</f>
        <v>1.8979019115000002E-2</v>
      </c>
      <c r="BC287" s="118">
        <f t="shared" ref="BC287:BC315" ca="1" si="51">OFFSET($G$6,$AY287+104,0)</f>
        <v>2.5949019114999999E-2</v>
      </c>
      <c r="BD287" s="118">
        <f t="shared" ref="BD287:BD315" ca="1" si="52">OFFSET($G$6,$AY287+139,0)</f>
        <v>5.3585019115E-2</v>
      </c>
      <c r="BE287" s="118">
        <f t="shared" ref="BE287:BE315" ca="1" si="53">OFFSET($G$6,$AY287+174,0)</f>
        <v>7.7609019115000011E-2</v>
      </c>
      <c r="BF287" s="118">
        <f t="shared" ref="BF287:BF315" ca="1" si="54">OFFSET($G$6,$AY287+209,0)</f>
        <v>0.14946701911500002</v>
      </c>
      <c r="BG287" s="118">
        <f t="shared" ref="BG287:BG315" ca="1" si="55">OFFSET($G$6,$AY287+244,0)</f>
        <v>0.19737235244833334</v>
      </c>
    </row>
    <row r="288" spans="1:59" x14ac:dyDescent="0.25">
      <c r="A288" s="93">
        <f t="shared" ref="A288:A315" si="56">A287+1</f>
        <v>3</v>
      </c>
      <c r="B288" s="36">
        <f t="shared" si="15"/>
        <v>1.3562421334988011E-2</v>
      </c>
      <c r="C288" s="36">
        <f t="shared" si="16"/>
        <v>1.4868183715751458E-2</v>
      </c>
      <c r="D288" s="36">
        <f t="shared" si="17"/>
        <v>1.6565217388858012E-2</v>
      </c>
      <c r="E288" s="36">
        <f t="shared" si="18"/>
        <v>2.1640491493944626E-2</v>
      </c>
      <c r="F288" s="36">
        <f t="shared" si="19"/>
        <v>3.9783124799727738E-2</v>
      </c>
      <c r="G288" s="36">
        <f t="shared" si="20"/>
        <v>5.2734358523467348E-2</v>
      </c>
      <c r="H288" s="36">
        <f t="shared" si="21"/>
        <v>8.2437848931866856E-2</v>
      </c>
      <c r="I288" s="36">
        <f t="shared" si="22"/>
        <v>0.10224017587079987</v>
      </c>
      <c r="K288" s="93">
        <f t="shared" ref="K288:K315" si="57">K287+1</f>
        <v>3</v>
      </c>
      <c r="L288" s="36">
        <f t="shared" si="23"/>
        <v>1.4318613632E-2</v>
      </c>
      <c r="M288" s="36">
        <f t="shared" si="24"/>
        <v>1.6112863631999999E-2</v>
      </c>
      <c r="N288" s="36">
        <f t="shared" si="25"/>
        <v>1.8093113632000002E-2</v>
      </c>
      <c r="O288" s="36">
        <f t="shared" si="26"/>
        <v>2.4680863631999998E-2</v>
      </c>
      <c r="P288" s="36">
        <f t="shared" si="27"/>
        <v>4.4688613631999996E-2</v>
      </c>
      <c r="Q288" s="36">
        <f t="shared" si="28"/>
        <v>6.2277613632000003E-2</v>
      </c>
      <c r="R288" s="36">
        <f t="shared" si="29"/>
        <v>0.10027361363200001</v>
      </c>
      <c r="S288" s="36">
        <f t="shared" si="30"/>
        <v>0.12560428029866666</v>
      </c>
      <c r="U288" s="93">
        <f t="shared" ref="U288:U315" si="58">U287+1</f>
        <v>3</v>
      </c>
      <c r="V288" s="36">
        <f t="shared" si="31"/>
        <v>1.4955178064999998E-2</v>
      </c>
      <c r="W288" s="36">
        <f t="shared" si="32"/>
        <v>1.7003678065E-2</v>
      </c>
      <c r="X288" s="36">
        <f t="shared" si="33"/>
        <v>2.0047178064999997E-2</v>
      </c>
      <c r="Y288" s="36">
        <f t="shared" si="34"/>
        <v>2.7045178064999995E-2</v>
      </c>
      <c r="Z288" s="36">
        <f t="shared" si="35"/>
        <v>4.7715678065000003E-2</v>
      </c>
      <c r="AA288" s="36">
        <f t="shared" si="36"/>
        <v>6.6272678064999993E-2</v>
      </c>
      <c r="AB288" s="36">
        <f t="shared" si="37"/>
        <v>0.127848678065</v>
      </c>
      <c r="AC288" s="36">
        <f t="shared" si="38"/>
        <v>0.16889934473166668</v>
      </c>
      <c r="AE288" s="93">
        <f t="shared" ref="AE288:AE315" si="59">AE287+1</f>
        <v>3</v>
      </c>
      <c r="AF288" s="36">
        <f t="shared" si="39"/>
        <v>1.3122714950999998E-2</v>
      </c>
      <c r="AG288" s="36">
        <f t="shared" si="40"/>
        <v>1.5314714950999998E-2</v>
      </c>
      <c r="AH288" s="36">
        <f t="shared" si="41"/>
        <v>1.7422214950999999E-2</v>
      </c>
      <c r="AI288" s="36">
        <f t="shared" si="42"/>
        <v>2.2666214950999998E-2</v>
      </c>
      <c r="AJ288" s="36">
        <f t="shared" si="43"/>
        <v>4.2828714950999991E-2</v>
      </c>
      <c r="AK288" s="36">
        <f t="shared" si="44"/>
        <v>6.0897714950999993E-2</v>
      </c>
      <c r="AL288" s="36">
        <f t="shared" si="45"/>
        <v>0.102967714951</v>
      </c>
      <c r="AM288" s="36">
        <f t="shared" si="46"/>
        <v>0.13101438161766665</v>
      </c>
      <c r="AO288" s="93">
        <f t="shared" ref="AO288:AO315" si="60">AO287+1</f>
        <v>3</v>
      </c>
      <c r="AP288" s="36">
        <f t="shared" si="8"/>
        <v>1.3688197199E-2</v>
      </c>
      <c r="AQ288" s="36">
        <f t="shared" si="47"/>
        <v>1.6275697198999999E-2</v>
      </c>
      <c r="AR288" s="36">
        <f t="shared" si="9"/>
        <v>1.8545697198999997E-2</v>
      </c>
      <c r="AS288" s="36">
        <f t="shared" si="10"/>
        <v>2.4744697199E-2</v>
      </c>
      <c r="AT288" s="36">
        <f t="shared" si="11"/>
        <v>4.8700697198999998E-2</v>
      </c>
      <c r="AU288" s="36">
        <f t="shared" si="12"/>
        <v>6.7748697199000008E-2</v>
      </c>
      <c r="AV288" s="36">
        <f t="shared" si="13"/>
        <v>0.12116569719899999</v>
      </c>
      <c r="AW288" s="36">
        <f t="shared" si="14"/>
        <v>0.1567770305323333</v>
      </c>
      <c r="AX288" s="119"/>
      <c r="AY288" s="93">
        <f t="shared" ref="AY288:AY315" si="61">AY287+1</f>
        <v>3</v>
      </c>
      <c r="AZ288" s="118">
        <f t="shared" ca="1" si="48"/>
        <v>1.6668963802E-2</v>
      </c>
      <c r="BA288" s="118">
        <f t="shared" ca="1" si="49"/>
        <v>1.9784463802E-2</v>
      </c>
      <c r="BB288" s="118">
        <f t="shared" ca="1" si="50"/>
        <v>2.2377963802000002E-2</v>
      </c>
      <c r="BC288" s="118">
        <f t="shared" ca="1" si="51"/>
        <v>3.0255463801999997E-2</v>
      </c>
      <c r="BD288" s="118">
        <f t="shared" ca="1" si="52"/>
        <v>5.6193463802E-2</v>
      </c>
      <c r="BE288" s="118">
        <f t="shared" ca="1" si="53"/>
        <v>8.0217463802000011E-2</v>
      </c>
      <c r="BF288" s="118">
        <f t="shared" ca="1" si="54"/>
        <v>0.15207546380200002</v>
      </c>
      <c r="BG288" s="118">
        <f t="shared" ca="1" si="55"/>
        <v>0.19998079713533334</v>
      </c>
    </row>
    <row r="289" spans="1:59" x14ac:dyDescent="0.25">
      <c r="A289" s="93">
        <f t="shared" si="56"/>
        <v>4</v>
      </c>
      <c r="B289" s="36">
        <f t="shared" si="15"/>
        <v>1.8227719391279318E-2</v>
      </c>
      <c r="C289" s="36">
        <f t="shared" si="16"/>
        <v>1.9781926226128975E-2</v>
      </c>
      <c r="D289" s="36">
        <f t="shared" si="17"/>
        <v>2.1510660979851583E-2</v>
      </c>
      <c r="E289" s="36">
        <f t="shared" si="18"/>
        <v>2.7089671057697436E-2</v>
      </c>
      <c r="F289" s="36">
        <f t="shared" si="19"/>
        <v>4.387578787047814E-2</v>
      </c>
      <c r="G289" s="36">
        <f t="shared" si="20"/>
        <v>5.682702159421775E-2</v>
      </c>
      <c r="H289" s="36">
        <f t="shared" si="21"/>
        <v>8.6530512002617258E-2</v>
      </c>
      <c r="I289" s="36">
        <f t="shared" si="22"/>
        <v>0.10633283894155027</v>
      </c>
      <c r="K289" s="93">
        <f t="shared" si="57"/>
        <v>4</v>
      </c>
      <c r="L289" s="36">
        <f t="shared" si="23"/>
        <v>1.8299605478000001E-2</v>
      </c>
      <c r="M289" s="36">
        <f t="shared" si="24"/>
        <v>2.0185105477999999E-2</v>
      </c>
      <c r="N289" s="36">
        <f t="shared" si="25"/>
        <v>2.2174605478000001E-2</v>
      </c>
      <c r="O289" s="36">
        <f t="shared" si="26"/>
        <v>2.9241105477999997E-2</v>
      </c>
      <c r="P289" s="36">
        <f t="shared" si="27"/>
        <v>4.7925605477999997E-2</v>
      </c>
      <c r="Q289" s="36">
        <f t="shared" si="28"/>
        <v>6.5514605478000004E-2</v>
      </c>
      <c r="R289" s="36">
        <f t="shared" si="29"/>
        <v>0.10351060547800001</v>
      </c>
      <c r="S289" s="36">
        <f t="shared" si="30"/>
        <v>0.12884127214466667</v>
      </c>
      <c r="U289" s="93">
        <f t="shared" si="58"/>
        <v>4</v>
      </c>
      <c r="V289" s="36">
        <f t="shared" si="31"/>
        <v>1.8555939569999999E-2</v>
      </c>
      <c r="W289" s="36">
        <f t="shared" si="32"/>
        <v>2.0949939569999999E-2</v>
      </c>
      <c r="X289" s="36">
        <f t="shared" si="33"/>
        <v>2.3938939570000001E-2</v>
      </c>
      <c r="Y289" s="36">
        <f t="shared" si="34"/>
        <v>3.0630939570000001E-2</v>
      </c>
      <c r="Z289" s="36">
        <f t="shared" si="35"/>
        <v>5.0608939570000004E-2</v>
      </c>
      <c r="AA289" s="36">
        <f t="shared" si="36"/>
        <v>6.9165939570000001E-2</v>
      </c>
      <c r="AB289" s="36">
        <f t="shared" si="37"/>
        <v>0.13074193956999999</v>
      </c>
      <c r="AC289" s="36">
        <f t="shared" si="38"/>
        <v>0.17179260623666667</v>
      </c>
      <c r="AE289" s="93">
        <f t="shared" si="59"/>
        <v>4</v>
      </c>
      <c r="AF289" s="36">
        <f t="shared" si="39"/>
        <v>1.7226762972000001E-2</v>
      </c>
      <c r="AG289" s="36">
        <f t="shared" si="40"/>
        <v>1.9720762972000001E-2</v>
      </c>
      <c r="AH289" s="36">
        <f t="shared" si="41"/>
        <v>2.1731762972E-2</v>
      </c>
      <c r="AI289" s="36">
        <f t="shared" si="42"/>
        <v>2.7748762971999998E-2</v>
      </c>
      <c r="AJ289" s="36">
        <f t="shared" si="43"/>
        <v>4.6374762971999994E-2</v>
      </c>
      <c r="AK289" s="36">
        <f t="shared" si="44"/>
        <v>6.4443762971999996E-2</v>
      </c>
      <c r="AL289" s="36">
        <f t="shared" si="45"/>
        <v>0.10651376297200001</v>
      </c>
      <c r="AM289" s="36">
        <f t="shared" si="46"/>
        <v>0.13456042963866666</v>
      </c>
      <c r="AO289" s="93">
        <f t="shared" si="60"/>
        <v>4</v>
      </c>
      <c r="AP289" s="36">
        <f t="shared" si="8"/>
        <v>1.7008921591000002E-2</v>
      </c>
      <c r="AQ289" s="36">
        <f t="shared" si="47"/>
        <v>1.9774921591E-2</v>
      </c>
      <c r="AR289" s="36">
        <f t="shared" si="9"/>
        <v>2.1872921591000002E-2</v>
      </c>
      <c r="AS289" s="36">
        <f t="shared" si="10"/>
        <v>2.8838921590999999E-2</v>
      </c>
      <c r="AT289" s="36">
        <f t="shared" si="11"/>
        <v>5.1234921591000002E-2</v>
      </c>
      <c r="AU289" s="36">
        <f t="shared" si="12"/>
        <v>7.0282921591000011E-2</v>
      </c>
      <c r="AV289" s="36">
        <f t="shared" si="13"/>
        <v>0.12369992159099999</v>
      </c>
      <c r="AW289" s="36">
        <f t="shared" si="14"/>
        <v>0.15931125492433329</v>
      </c>
      <c r="AX289" s="119"/>
      <c r="AY289" s="93">
        <f t="shared" si="61"/>
        <v>4</v>
      </c>
      <c r="AZ289" s="118">
        <f t="shared" ca="1" si="48"/>
        <v>2.0097028088000003E-2</v>
      </c>
      <c r="BA289" s="118">
        <f t="shared" ca="1" si="49"/>
        <v>2.3466028088000003E-2</v>
      </c>
      <c r="BB289" s="118">
        <f t="shared" ca="1" si="50"/>
        <v>2.5895028088000004E-2</v>
      </c>
      <c r="BC289" s="118">
        <f t="shared" ca="1" si="51"/>
        <v>3.4680028087999998E-2</v>
      </c>
      <c r="BD289" s="118">
        <f t="shared" ca="1" si="52"/>
        <v>5.8920028088000002E-2</v>
      </c>
      <c r="BE289" s="118">
        <f t="shared" ca="1" si="53"/>
        <v>8.2944028087999999E-2</v>
      </c>
      <c r="BF289" s="118">
        <f t="shared" ca="1" si="54"/>
        <v>0.154802028088</v>
      </c>
      <c r="BG289" s="118">
        <f t="shared" ca="1" si="55"/>
        <v>0.20270736142133333</v>
      </c>
    </row>
    <row r="290" spans="1:59" x14ac:dyDescent="0.25">
      <c r="A290" s="93">
        <f t="shared" si="56"/>
        <v>5</v>
      </c>
      <c r="B290" s="36">
        <f t="shared" si="15"/>
        <v>2.1697022672065185E-2</v>
      </c>
      <c r="C290" s="36">
        <f t="shared" si="16"/>
        <v>2.3484123010397592E-2</v>
      </c>
      <c r="D290" s="36">
        <f t="shared" si="17"/>
        <v>2.5244558844736253E-2</v>
      </c>
      <c r="E290" s="36">
        <f t="shared" si="18"/>
        <v>3.1327304895341343E-2</v>
      </c>
      <c r="F290" s="36">
        <f t="shared" si="19"/>
        <v>4.6756905215119646E-2</v>
      </c>
      <c r="G290" s="36">
        <f t="shared" si="20"/>
        <v>5.9708138938859255E-2</v>
      </c>
      <c r="H290" s="36">
        <f t="shared" si="21"/>
        <v>8.9411629347258756E-2</v>
      </c>
      <c r="I290" s="36">
        <f t="shared" si="22"/>
        <v>0.10921395628619177</v>
      </c>
      <c r="K290" s="93">
        <f t="shared" si="57"/>
        <v>5</v>
      </c>
      <c r="L290" s="36">
        <f t="shared" si="23"/>
        <v>2.1016585710000001E-2</v>
      </c>
      <c r="M290" s="36">
        <f t="shared" si="24"/>
        <v>2.3231935709999998E-2</v>
      </c>
      <c r="N290" s="36">
        <f t="shared" si="25"/>
        <v>2.5230685709999999E-2</v>
      </c>
      <c r="O290" s="36">
        <f t="shared" si="26"/>
        <v>3.2775935709999995E-2</v>
      </c>
      <c r="P290" s="36">
        <f t="shared" si="27"/>
        <v>5.0137185709999997E-2</v>
      </c>
      <c r="Q290" s="36">
        <f t="shared" si="28"/>
        <v>6.7726185709999998E-2</v>
      </c>
      <c r="R290" s="36">
        <f t="shared" si="29"/>
        <v>0.10572218571</v>
      </c>
      <c r="S290" s="36">
        <f t="shared" si="30"/>
        <v>0.13105285237666667</v>
      </c>
      <c r="U290" s="93">
        <f t="shared" si="58"/>
        <v>5</v>
      </c>
      <c r="V290" s="36">
        <f t="shared" si="31"/>
        <v>2.1327364005000002E-2</v>
      </c>
      <c r="W290" s="36">
        <f t="shared" si="32"/>
        <v>2.3825364005000002E-2</v>
      </c>
      <c r="X290" s="36">
        <f t="shared" si="33"/>
        <v>2.6944864004999999E-2</v>
      </c>
      <c r="Y290" s="36">
        <f t="shared" si="34"/>
        <v>3.3710864005000001E-2</v>
      </c>
      <c r="Z290" s="36">
        <f t="shared" si="35"/>
        <v>5.2767864005000005E-2</v>
      </c>
      <c r="AA290" s="36">
        <f t="shared" si="36"/>
        <v>7.1324864005000002E-2</v>
      </c>
      <c r="AB290" s="36">
        <f t="shared" si="37"/>
        <v>0.13290086400500001</v>
      </c>
      <c r="AC290" s="36">
        <f t="shared" si="38"/>
        <v>0.17395153067166669</v>
      </c>
      <c r="AE290" s="93">
        <f t="shared" si="59"/>
        <v>5</v>
      </c>
      <c r="AF290" s="36">
        <f t="shared" si="39"/>
        <v>2.0876952744999996E-2</v>
      </c>
      <c r="AG290" s="36">
        <f t="shared" si="40"/>
        <v>2.3252452744999999E-2</v>
      </c>
      <c r="AH290" s="36">
        <f t="shared" si="41"/>
        <v>2.5366452744999997E-2</v>
      </c>
      <c r="AI290" s="36">
        <f t="shared" si="42"/>
        <v>3.1956952744999996E-2</v>
      </c>
      <c r="AJ290" s="36">
        <f t="shared" si="43"/>
        <v>4.9338952744999998E-2</v>
      </c>
      <c r="AK290" s="36">
        <f t="shared" si="44"/>
        <v>6.7407952744999999E-2</v>
      </c>
      <c r="AL290" s="36">
        <f t="shared" si="45"/>
        <v>0.109477952745</v>
      </c>
      <c r="AM290" s="36">
        <f t="shared" si="46"/>
        <v>0.13752461941166666</v>
      </c>
      <c r="AO290" s="93">
        <f t="shared" si="60"/>
        <v>5</v>
      </c>
      <c r="AP290" s="36">
        <f t="shared" si="8"/>
        <v>1.9935192548999999E-2</v>
      </c>
      <c r="AQ290" s="36">
        <f t="shared" si="47"/>
        <v>2.2822692548999997E-2</v>
      </c>
      <c r="AR290" s="36">
        <f t="shared" si="9"/>
        <v>2.4973692549E-2</v>
      </c>
      <c r="AS290" s="36">
        <f t="shared" si="10"/>
        <v>3.2681192548999996E-2</v>
      </c>
      <c r="AT290" s="36">
        <f t="shared" si="11"/>
        <v>5.3439692548999995E-2</v>
      </c>
      <c r="AU290" s="36">
        <f t="shared" si="12"/>
        <v>7.2487692549000005E-2</v>
      </c>
      <c r="AV290" s="36">
        <f t="shared" si="13"/>
        <v>0.125904692549</v>
      </c>
      <c r="AW290" s="36">
        <f t="shared" si="14"/>
        <v>0.1615160258823333</v>
      </c>
      <c r="AX290" s="119"/>
      <c r="AY290" s="93">
        <f t="shared" si="61"/>
        <v>5</v>
      </c>
      <c r="AZ290" s="118">
        <f t="shared" ca="1" si="48"/>
        <v>2.2973332491999999E-2</v>
      </c>
      <c r="BA290" s="118">
        <f t="shared" ca="1" si="49"/>
        <v>2.6127832492E-2</v>
      </c>
      <c r="BB290" s="118">
        <f t="shared" ca="1" si="50"/>
        <v>2.8683332492000002E-2</v>
      </c>
      <c r="BC290" s="118">
        <f t="shared" ca="1" si="51"/>
        <v>3.8217832492000003E-2</v>
      </c>
      <c r="BD290" s="118">
        <f t="shared" ca="1" si="52"/>
        <v>6.0908832491999999E-2</v>
      </c>
      <c r="BE290" s="118">
        <f t="shared" ca="1" si="53"/>
        <v>8.493283249200001E-2</v>
      </c>
      <c r="BF290" s="118">
        <f t="shared" ca="1" si="54"/>
        <v>0.15679083249200002</v>
      </c>
      <c r="BG290" s="118">
        <f t="shared" ca="1" si="55"/>
        <v>0.20469616582533334</v>
      </c>
    </row>
    <row r="291" spans="1:59" x14ac:dyDescent="0.25">
      <c r="A291" s="93">
        <f t="shared" si="56"/>
        <v>6</v>
      </c>
      <c r="B291" s="36">
        <f t="shared" si="15"/>
        <v>2.4452012360762245E-2</v>
      </c>
      <c r="C291" s="36">
        <f t="shared" si="16"/>
        <v>2.6472006202577406E-2</v>
      </c>
      <c r="D291" s="36">
        <f t="shared" si="17"/>
        <v>2.8264143117532121E-2</v>
      </c>
      <c r="E291" s="36">
        <f t="shared" si="18"/>
        <v>3.485062514089645E-2</v>
      </c>
      <c r="F291" s="36">
        <f t="shared" si="19"/>
        <v>4.8923708967672341E-2</v>
      </c>
      <c r="G291" s="36">
        <f t="shared" si="20"/>
        <v>6.1874942691411958E-2</v>
      </c>
      <c r="H291" s="36">
        <f t="shared" si="21"/>
        <v>9.1578433099811452E-2</v>
      </c>
      <c r="I291" s="36">
        <f t="shared" si="22"/>
        <v>0.11138076003874446</v>
      </c>
      <c r="K291" s="93">
        <f t="shared" si="57"/>
        <v>6</v>
      </c>
      <c r="L291" s="36">
        <f t="shared" si="23"/>
        <v>2.3237544467E-2</v>
      </c>
      <c r="M291" s="36">
        <f t="shared" si="24"/>
        <v>2.5782744466999998E-2</v>
      </c>
      <c r="N291" s="36">
        <f t="shared" si="25"/>
        <v>2.7790744467E-2</v>
      </c>
      <c r="O291" s="36">
        <f t="shared" si="26"/>
        <v>3.5814744466999997E-2</v>
      </c>
      <c r="P291" s="36">
        <f t="shared" si="27"/>
        <v>5.1852744467E-2</v>
      </c>
      <c r="Q291" s="36">
        <f t="shared" si="28"/>
        <v>6.9441744467000008E-2</v>
      </c>
      <c r="R291" s="36">
        <f t="shared" si="29"/>
        <v>0.107437744467</v>
      </c>
      <c r="S291" s="36">
        <f t="shared" si="30"/>
        <v>0.13276841113366666</v>
      </c>
      <c r="U291" s="93">
        <f t="shared" si="58"/>
        <v>6</v>
      </c>
      <c r="V291" s="36">
        <f t="shared" si="31"/>
        <v>2.3612497149000003E-2</v>
      </c>
      <c r="W291" s="36">
        <f t="shared" si="32"/>
        <v>2.6214497149000003E-2</v>
      </c>
      <c r="X291" s="36">
        <f t="shared" si="33"/>
        <v>2.9464497149000003E-2</v>
      </c>
      <c r="Y291" s="36">
        <f t="shared" si="34"/>
        <v>3.6304497148999998E-2</v>
      </c>
      <c r="Z291" s="36">
        <f t="shared" si="35"/>
        <v>5.4440497149000011E-2</v>
      </c>
      <c r="AA291" s="36">
        <f t="shared" si="36"/>
        <v>7.2997497149000001E-2</v>
      </c>
      <c r="AB291" s="36">
        <f t="shared" si="37"/>
        <v>0.13457349714899999</v>
      </c>
      <c r="AC291" s="36">
        <f t="shared" si="38"/>
        <v>0.17562416381566667</v>
      </c>
      <c r="AE291" s="93">
        <f t="shared" si="59"/>
        <v>6</v>
      </c>
      <c r="AF291" s="36">
        <f t="shared" si="39"/>
        <v>2.3857021398E-2</v>
      </c>
      <c r="AG291" s="36">
        <f t="shared" si="40"/>
        <v>2.6114021397999999E-2</v>
      </c>
      <c r="AH291" s="36">
        <f t="shared" si="41"/>
        <v>2.8331021397999999E-2</v>
      </c>
      <c r="AI291" s="36">
        <f t="shared" si="42"/>
        <v>3.5495021397999996E-2</v>
      </c>
      <c r="AJ291" s="36">
        <f t="shared" si="43"/>
        <v>5.1633021397999995E-2</v>
      </c>
      <c r="AK291" s="36">
        <f t="shared" si="44"/>
        <v>6.9702021397999997E-2</v>
      </c>
      <c r="AL291" s="36">
        <f t="shared" si="45"/>
        <v>0.11177202139799999</v>
      </c>
      <c r="AM291" s="36">
        <f t="shared" si="46"/>
        <v>0.13981868806466666</v>
      </c>
      <c r="AO291" s="93">
        <f t="shared" si="60"/>
        <v>6</v>
      </c>
      <c r="AP291" s="36">
        <f t="shared" si="8"/>
        <v>2.2725142152E-2</v>
      </c>
      <c r="AQ291" s="36">
        <f t="shared" si="47"/>
        <v>2.5734142151999997E-2</v>
      </c>
      <c r="AR291" s="36">
        <f t="shared" si="9"/>
        <v>2.7938142151999999E-2</v>
      </c>
      <c r="AS291" s="36">
        <f t="shared" si="10"/>
        <v>3.6387142151999993E-2</v>
      </c>
      <c r="AT291" s="36">
        <f t="shared" si="11"/>
        <v>5.5508142151999992E-2</v>
      </c>
      <c r="AU291" s="36">
        <f t="shared" si="12"/>
        <v>7.4556142152000002E-2</v>
      </c>
      <c r="AV291" s="36">
        <f t="shared" si="13"/>
        <v>0.12797314215199998</v>
      </c>
      <c r="AW291" s="36">
        <f t="shared" si="14"/>
        <v>0.16358447548533331</v>
      </c>
      <c r="AX291" s="119"/>
      <c r="AY291" s="93">
        <f t="shared" si="61"/>
        <v>6</v>
      </c>
      <c r="AZ291" s="118">
        <f t="shared" ca="1" si="48"/>
        <v>2.5458866819E-2</v>
      </c>
      <c r="BA291" s="118">
        <f t="shared" ca="1" si="49"/>
        <v>2.8398866819000002E-2</v>
      </c>
      <c r="BB291" s="118">
        <f t="shared" ca="1" si="50"/>
        <v>3.1080866818999998E-2</v>
      </c>
      <c r="BC291" s="118">
        <f t="shared" ca="1" si="51"/>
        <v>4.1364866819E-2</v>
      </c>
      <c r="BD291" s="118">
        <f t="shared" ca="1" si="52"/>
        <v>6.2506866819000001E-2</v>
      </c>
      <c r="BE291" s="118">
        <f t="shared" ca="1" si="53"/>
        <v>8.6530866819000005E-2</v>
      </c>
      <c r="BF291" s="118">
        <f t="shared" ca="1" si="54"/>
        <v>0.158388866819</v>
      </c>
      <c r="BG291" s="118">
        <f t="shared" ca="1" si="55"/>
        <v>0.20629420015233335</v>
      </c>
    </row>
    <row r="292" spans="1:59" x14ac:dyDescent="0.25">
      <c r="A292" s="93">
        <f t="shared" si="56"/>
        <v>7</v>
      </c>
      <c r="B292" s="36">
        <f t="shared" si="15"/>
        <v>2.6758185511721606E-2</v>
      </c>
      <c r="C292" s="36">
        <f t="shared" si="16"/>
        <v>2.8717488995102194E-2</v>
      </c>
      <c r="D292" s="36">
        <f t="shared" si="17"/>
        <v>3.0531813217774113E-2</v>
      </c>
      <c r="E292" s="36">
        <f t="shared" si="18"/>
        <v>3.6959132162445299E-2</v>
      </c>
      <c r="F292" s="36">
        <f t="shared" si="19"/>
        <v>5.0641696182487345E-2</v>
      </c>
      <c r="G292" s="36">
        <f t="shared" si="20"/>
        <v>6.3592929906226947E-2</v>
      </c>
      <c r="H292" s="36">
        <f t="shared" si="21"/>
        <v>9.3296420314626455E-2</v>
      </c>
      <c r="I292" s="36">
        <f t="shared" si="22"/>
        <v>0.11309874725355946</v>
      </c>
      <c r="K292" s="93">
        <f t="shared" si="57"/>
        <v>7</v>
      </c>
      <c r="L292" s="36">
        <f t="shared" si="23"/>
        <v>2.5031051661999999E-2</v>
      </c>
      <c r="M292" s="36">
        <f t="shared" si="24"/>
        <v>2.7627184995333329E-2</v>
      </c>
      <c r="N292" s="36">
        <f t="shared" si="25"/>
        <v>2.9659518328666666E-2</v>
      </c>
      <c r="O292" s="36">
        <f t="shared" si="26"/>
        <v>3.7427184995333332E-2</v>
      </c>
      <c r="P292" s="36">
        <f t="shared" si="27"/>
        <v>5.3140851661999999E-2</v>
      </c>
      <c r="Q292" s="36">
        <f t="shared" si="28"/>
        <v>7.0729851662000007E-2</v>
      </c>
      <c r="R292" s="36">
        <f t="shared" si="29"/>
        <v>0.10872585166199999</v>
      </c>
      <c r="S292" s="36">
        <f t="shared" si="30"/>
        <v>0.13405651832866666</v>
      </c>
      <c r="U292" s="93">
        <f t="shared" si="58"/>
        <v>7</v>
      </c>
      <c r="V292" s="36">
        <f t="shared" si="31"/>
        <v>2.5102764207333334E-2</v>
      </c>
      <c r="W292" s="36">
        <f t="shared" si="32"/>
        <v>2.7888764207333334E-2</v>
      </c>
      <c r="X292" s="36">
        <f t="shared" si="33"/>
        <v>3.0918430874000001E-2</v>
      </c>
      <c r="Y292" s="36">
        <f t="shared" si="34"/>
        <v>3.7707486429555556E-2</v>
      </c>
      <c r="Z292" s="36">
        <f t="shared" si="35"/>
        <v>5.5763430874000007E-2</v>
      </c>
      <c r="AA292" s="36">
        <f t="shared" si="36"/>
        <v>7.4320430874000004E-2</v>
      </c>
      <c r="AB292" s="36">
        <f t="shared" si="37"/>
        <v>0.135896430874</v>
      </c>
      <c r="AC292" s="36">
        <f t="shared" si="38"/>
        <v>0.17694709754066668</v>
      </c>
      <c r="AE292" s="93">
        <f t="shared" si="59"/>
        <v>7</v>
      </c>
      <c r="AF292" s="36">
        <f t="shared" si="39"/>
        <v>2.6183400077666671E-2</v>
      </c>
      <c r="AG292" s="36">
        <f t="shared" si="40"/>
        <v>2.8901733411000004E-2</v>
      </c>
      <c r="AH292" s="36">
        <f t="shared" si="41"/>
        <v>3.0650066744333335E-2</v>
      </c>
      <c r="AI292" s="36">
        <f t="shared" si="42"/>
        <v>3.7701066744333336E-2</v>
      </c>
      <c r="AJ292" s="36">
        <f t="shared" si="43"/>
        <v>5.3308733410999995E-2</v>
      </c>
      <c r="AK292" s="36">
        <f t="shared" si="44"/>
        <v>7.1377733410999997E-2</v>
      </c>
      <c r="AL292" s="36">
        <f t="shared" si="45"/>
        <v>0.11344773341100001</v>
      </c>
      <c r="AM292" s="36">
        <f t="shared" si="46"/>
        <v>0.14149440007766667</v>
      </c>
      <c r="AO292" s="93">
        <f t="shared" si="60"/>
        <v>7</v>
      </c>
      <c r="AP292" s="36">
        <f t="shared" si="8"/>
        <v>2.5046709989333334E-2</v>
      </c>
      <c r="AQ292" s="36">
        <f t="shared" si="47"/>
        <v>2.8529376656E-2</v>
      </c>
      <c r="AR292" s="36">
        <f t="shared" si="9"/>
        <v>3.0220043322666666E-2</v>
      </c>
      <c r="AS292" s="36">
        <f t="shared" si="10"/>
        <v>3.8555709989333331E-2</v>
      </c>
      <c r="AT292" s="36">
        <f t="shared" si="11"/>
        <v>5.7106376655999998E-2</v>
      </c>
      <c r="AU292" s="36">
        <f t="shared" si="12"/>
        <v>7.6154376656E-2</v>
      </c>
      <c r="AV292" s="36">
        <f t="shared" si="13"/>
        <v>0.12957137665599999</v>
      </c>
      <c r="AW292" s="36">
        <f t="shared" si="14"/>
        <v>0.16518270998933329</v>
      </c>
      <c r="AX292" s="119"/>
      <c r="AY292" s="93">
        <f t="shared" si="61"/>
        <v>7</v>
      </c>
      <c r="AZ292" s="118">
        <f t="shared" ca="1" si="48"/>
        <v>2.7196143439000002E-2</v>
      </c>
      <c r="BA292" s="118">
        <f t="shared" ca="1" si="49"/>
        <v>3.0619143439000001E-2</v>
      </c>
      <c r="BB292" s="118">
        <f t="shared" ca="1" si="50"/>
        <v>3.2912476772333332E-2</v>
      </c>
      <c r="BC292" s="118">
        <f t="shared" ca="1" si="51"/>
        <v>4.2915810105666669E-2</v>
      </c>
      <c r="BD292" s="118">
        <f t="shared" ca="1" si="52"/>
        <v>6.3715143439000005E-2</v>
      </c>
      <c r="BE292" s="118">
        <f t="shared" ca="1" si="53"/>
        <v>8.7739143439000009E-2</v>
      </c>
      <c r="BF292" s="118">
        <f t="shared" ca="1" si="54"/>
        <v>0.159597143439</v>
      </c>
      <c r="BG292" s="118">
        <f t="shared" ca="1" si="55"/>
        <v>0.20750247677233333</v>
      </c>
    </row>
    <row r="293" spans="1:59" x14ac:dyDescent="0.25">
      <c r="A293" s="93">
        <f t="shared" si="56"/>
        <v>8</v>
      </c>
      <c r="B293" s="36">
        <f t="shared" si="15"/>
        <v>2.875653811863977E-2</v>
      </c>
      <c r="C293" s="36">
        <f t="shared" si="16"/>
        <v>3.0655151243585785E-2</v>
      </c>
      <c r="D293" s="36">
        <f t="shared" si="17"/>
        <v>3.2491662773974903E-2</v>
      </c>
      <c r="E293" s="36">
        <f t="shared" si="18"/>
        <v>3.8759818639952946E-2</v>
      </c>
      <c r="F293" s="36">
        <f t="shared" si="19"/>
        <v>5.205186285326114E-2</v>
      </c>
      <c r="G293" s="36">
        <f t="shared" si="20"/>
        <v>6.5003096577000749E-2</v>
      </c>
      <c r="H293" s="36">
        <f t="shared" si="21"/>
        <v>9.4706586985400257E-2</v>
      </c>
      <c r="I293" s="36">
        <f t="shared" si="22"/>
        <v>0.11450891392433327</v>
      </c>
      <c r="K293" s="93">
        <f t="shared" si="57"/>
        <v>8</v>
      </c>
      <c r="L293" s="36">
        <f t="shared" si="23"/>
        <v>2.6521105624000001E-2</v>
      </c>
      <c r="M293" s="36">
        <f t="shared" si="24"/>
        <v>2.9168172290666667E-2</v>
      </c>
      <c r="N293" s="36">
        <f t="shared" si="25"/>
        <v>3.1224838957333335E-2</v>
      </c>
      <c r="O293" s="36">
        <f t="shared" si="26"/>
        <v>3.8736172290666671E-2</v>
      </c>
      <c r="P293" s="36">
        <f t="shared" si="27"/>
        <v>5.4125505623999995E-2</v>
      </c>
      <c r="Q293" s="36">
        <f t="shared" si="28"/>
        <v>7.1714505624000002E-2</v>
      </c>
      <c r="R293" s="36">
        <f t="shared" si="29"/>
        <v>0.109710505624</v>
      </c>
      <c r="S293" s="36">
        <f t="shared" si="30"/>
        <v>0.13504117229066667</v>
      </c>
      <c r="U293" s="93">
        <f t="shared" si="58"/>
        <v>8</v>
      </c>
      <c r="V293" s="36">
        <f t="shared" si="31"/>
        <v>2.6349865051666668E-2</v>
      </c>
      <c r="W293" s="36">
        <f t="shared" si="32"/>
        <v>2.9319865051666665E-2</v>
      </c>
      <c r="X293" s="36">
        <f t="shared" si="33"/>
        <v>3.2129198385000002E-2</v>
      </c>
      <c r="Y293" s="36">
        <f t="shared" si="34"/>
        <v>3.8867309496111113E-2</v>
      </c>
      <c r="Z293" s="36">
        <f t="shared" si="35"/>
        <v>5.6843198385000002E-2</v>
      </c>
      <c r="AA293" s="36">
        <f t="shared" si="36"/>
        <v>7.5400198384999992E-2</v>
      </c>
      <c r="AB293" s="36">
        <f t="shared" si="37"/>
        <v>0.136976198385</v>
      </c>
      <c r="AC293" s="36">
        <f t="shared" si="38"/>
        <v>0.17802686505166668</v>
      </c>
      <c r="AE293" s="93">
        <f t="shared" si="59"/>
        <v>8</v>
      </c>
      <c r="AF293" s="36">
        <f t="shared" si="39"/>
        <v>2.8085325981333332E-2</v>
      </c>
      <c r="AG293" s="36">
        <f t="shared" si="40"/>
        <v>3.1264992647999999E-2</v>
      </c>
      <c r="AH293" s="36">
        <f t="shared" si="41"/>
        <v>3.2544659314666664E-2</v>
      </c>
      <c r="AI293" s="36">
        <f t="shared" si="42"/>
        <v>3.9482659314666671E-2</v>
      </c>
      <c r="AJ293" s="36">
        <f t="shared" si="43"/>
        <v>5.4559992647999996E-2</v>
      </c>
      <c r="AK293" s="36">
        <f t="shared" si="44"/>
        <v>7.262899264799999E-2</v>
      </c>
      <c r="AL293" s="36">
        <f t="shared" si="45"/>
        <v>0.114698992648</v>
      </c>
      <c r="AM293" s="36">
        <f t="shared" si="46"/>
        <v>0.14274565931466665</v>
      </c>
      <c r="AO293" s="93">
        <f t="shared" si="60"/>
        <v>8</v>
      </c>
      <c r="AP293" s="36">
        <f t="shared" si="8"/>
        <v>2.6985706039666667E-2</v>
      </c>
      <c r="AQ293" s="36">
        <f t="shared" si="47"/>
        <v>3.0942039373E-2</v>
      </c>
      <c r="AR293" s="36">
        <f t="shared" si="9"/>
        <v>3.2119372706333332E-2</v>
      </c>
      <c r="AS293" s="36">
        <f t="shared" si="10"/>
        <v>4.0341706039666664E-2</v>
      </c>
      <c r="AT293" s="36">
        <f t="shared" si="11"/>
        <v>5.8322039372999998E-2</v>
      </c>
      <c r="AU293" s="36">
        <f t="shared" si="12"/>
        <v>7.7370039373000007E-2</v>
      </c>
      <c r="AV293" s="36">
        <f t="shared" si="13"/>
        <v>0.13078703937299999</v>
      </c>
      <c r="AW293" s="36">
        <f t="shared" si="14"/>
        <v>0.16639837270633329</v>
      </c>
      <c r="AX293" s="119"/>
      <c r="AY293" s="93">
        <f t="shared" si="61"/>
        <v>8</v>
      </c>
      <c r="AZ293" s="118">
        <f t="shared" ca="1" si="48"/>
        <v>2.8658522883000002E-2</v>
      </c>
      <c r="BA293" s="118">
        <f t="shared" ca="1" si="49"/>
        <v>3.2564522883000005E-2</v>
      </c>
      <c r="BB293" s="118">
        <f t="shared" ca="1" si="50"/>
        <v>3.4469189549666671E-2</v>
      </c>
      <c r="BC293" s="118">
        <f t="shared" ca="1" si="51"/>
        <v>4.4191856216333335E-2</v>
      </c>
      <c r="BD293" s="118">
        <f t="shared" ca="1" si="52"/>
        <v>6.4648522883000006E-2</v>
      </c>
      <c r="BE293" s="118">
        <f t="shared" ca="1" si="53"/>
        <v>8.867252288300001E-2</v>
      </c>
      <c r="BF293" s="118">
        <f t="shared" ca="1" si="54"/>
        <v>0.16053052288300002</v>
      </c>
      <c r="BG293" s="118">
        <f t="shared" ca="1" si="55"/>
        <v>0.20843585621633334</v>
      </c>
    </row>
    <row r="294" spans="1:59" x14ac:dyDescent="0.25">
      <c r="A294" s="93">
        <f t="shared" si="56"/>
        <v>9</v>
      </c>
      <c r="B294" s="36">
        <f t="shared" si="15"/>
        <v>3.0525952727251334E-2</v>
      </c>
      <c r="C294" s="36">
        <f t="shared" si="16"/>
        <v>3.2363875493762781E-2</v>
      </c>
      <c r="D294" s="36">
        <f t="shared" si="17"/>
        <v>3.42225743318691E-2</v>
      </c>
      <c r="E294" s="36">
        <f t="shared" si="18"/>
        <v>4.0331567119153998E-2</v>
      </c>
      <c r="F294" s="36">
        <f t="shared" si="19"/>
        <v>5.3233091525728346E-2</v>
      </c>
      <c r="G294" s="36">
        <f t="shared" si="20"/>
        <v>6.6184325249467962E-2</v>
      </c>
      <c r="H294" s="36">
        <f t="shared" si="21"/>
        <v>9.5887815657867456E-2</v>
      </c>
      <c r="I294" s="36">
        <f t="shared" si="22"/>
        <v>0.11569014259680047</v>
      </c>
      <c r="K294" s="93">
        <f t="shared" si="57"/>
        <v>9</v>
      </c>
      <c r="L294" s="36">
        <f t="shared" si="23"/>
        <v>2.7808448115999997E-2</v>
      </c>
      <c r="M294" s="36">
        <f t="shared" si="24"/>
        <v>3.0506448116E-2</v>
      </c>
      <c r="N294" s="36">
        <f t="shared" si="25"/>
        <v>3.2587448115999999E-2</v>
      </c>
      <c r="O294" s="36">
        <f t="shared" si="26"/>
        <v>3.9842448116000004E-2</v>
      </c>
      <c r="P294" s="36">
        <f t="shared" si="27"/>
        <v>5.4907448115999999E-2</v>
      </c>
      <c r="Q294" s="36">
        <f t="shared" si="28"/>
        <v>7.2496448116000006E-2</v>
      </c>
      <c r="R294" s="36">
        <f t="shared" si="29"/>
        <v>0.11049244811599999</v>
      </c>
      <c r="S294" s="36">
        <f t="shared" si="30"/>
        <v>0.13582311478266668</v>
      </c>
      <c r="U294" s="93">
        <f t="shared" si="58"/>
        <v>9</v>
      </c>
      <c r="V294" s="36">
        <f t="shared" si="31"/>
        <v>2.7424967211E-2</v>
      </c>
      <c r="W294" s="36">
        <f t="shared" si="32"/>
        <v>3.0578967211000001E-2</v>
      </c>
      <c r="X294" s="36">
        <f t="shared" si="33"/>
        <v>3.3167967211000002E-2</v>
      </c>
      <c r="Y294" s="36">
        <f t="shared" si="34"/>
        <v>3.9855133877666669E-2</v>
      </c>
      <c r="Z294" s="36">
        <f t="shared" si="35"/>
        <v>5.7750967211000009E-2</v>
      </c>
      <c r="AA294" s="36">
        <f t="shared" si="36"/>
        <v>7.6307967211E-2</v>
      </c>
      <c r="AB294" s="36">
        <f t="shared" si="37"/>
        <v>0.13788396721099999</v>
      </c>
      <c r="AC294" s="36">
        <f t="shared" si="38"/>
        <v>0.17893463387766667</v>
      </c>
      <c r="AE294" s="93">
        <f t="shared" si="59"/>
        <v>9</v>
      </c>
      <c r="AF294" s="36">
        <f t="shared" si="39"/>
        <v>2.9726870302E-2</v>
      </c>
      <c r="AG294" s="36">
        <f t="shared" si="40"/>
        <v>3.258575265494118E-2</v>
      </c>
      <c r="AH294" s="36">
        <f t="shared" si="41"/>
        <v>3.4178870302000001E-2</v>
      </c>
      <c r="AI294" s="36">
        <f t="shared" si="42"/>
        <v>4.1003870302000006E-2</v>
      </c>
      <c r="AJ294" s="36">
        <f t="shared" si="43"/>
        <v>5.5550870301999997E-2</v>
      </c>
      <c r="AK294" s="36">
        <f t="shared" si="44"/>
        <v>7.3619870301999998E-2</v>
      </c>
      <c r="AL294" s="36">
        <f t="shared" si="45"/>
        <v>0.11568987030200001</v>
      </c>
      <c r="AM294" s="36">
        <f t="shared" si="46"/>
        <v>0.14373653696866667</v>
      </c>
      <c r="AO294" s="93">
        <f t="shared" si="60"/>
        <v>9</v>
      </c>
      <c r="AP294" s="36">
        <f t="shared" si="8"/>
        <v>2.8687064565999999E-2</v>
      </c>
      <c r="AQ294" s="36">
        <f t="shared" si="47"/>
        <v>3.2194123389529414E-2</v>
      </c>
      <c r="AR294" s="36">
        <f t="shared" si="9"/>
        <v>3.3781064565999996E-2</v>
      </c>
      <c r="AS294" s="36">
        <f t="shared" si="10"/>
        <v>4.1890064566000002E-2</v>
      </c>
      <c r="AT294" s="36">
        <f t="shared" si="11"/>
        <v>5.9300064565999996E-2</v>
      </c>
      <c r="AU294" s="36">
        <f t="shared" si="12"/>
        <v>7.8348064566000006E-2</v>
      </c>
      <c r="AV294" s="36">
        <f t="shared" si="13"/>
        <v>0.13176506456599998</v>
      </c>
      <c r="AW294" s="36">
        <f t="shared" si="14"/>
        <v>0.16737639789933328</v>
      </c>
      <c r="AX294" s="119"/>
      <c r="AY294" s="93">
        <f t="shared" si="61"/>
        <v>9</v>
      </c>
      <c r="AZ294" s="118">
        <f t="shared" ca="1" si="48"/>
        <v>2.9948921115999998E-2</v>
      </c>
      <c r="BA294" s="118">
        <f t="shared" ca="1" si="49"/>
        <v>3.3706046115999998E-2</v>
      </c>
      <c r="BB294" s="118">
        <f t="shared" ca="1" si="50"/>
        <v>3.5853921115999998E-2</v>
      </c>
      <c r="BC294" s="118">
        <f t="shared" ca="1" si="51"/>
        <v>4.5295921115999997E-2</v>
      </c>
      <c r="BD294" s="118">
        <f t="shared" ca="1" si="52"/>
        <v>6.5409921115999997E-2</v>
      </c>
      <c r="BE294" s="118">
        <f t="shared" ca="1" si="53"/>
        <v>8.9433921116000001E-2</v>
      </c>
      <c r="BF294" s="118">
        <f t="shared" ca="1" si="54"/>
        <v>0.16129192111599999</v>
      </c>
      <c r="BG294" s="118">
        <f t="shared" ca="1" si="55"/>
        <v>0.20919725444933335</v>
      </c>
    </row>
    <row r="295" spans="1:59" x14ac:dyDescent="0.25">
      <c r="A295" s="93">
        <f t="shared" si="56"/>
        <v>10</v>
      </c>
      <c r="B295" s="36">
        <f t="shared" si="15"/>
        <v>3.1701567346515386E-2</v>
      </c>
      <c r="C295" s="36">
        <f t="shared" si="16"/>
        <v>3.365085116391716E-2</v>
      </c>
      <c r="D295" s="36">
        <f t="shared" si="17"/>
        <v>3.5447476133095693E-2</v>
      </c>
      <c r="E295" s="36">
        <f t="shared" si="18"/>
        <v>4.1526915758677584E-2</v>
      </c>
      <c r="F295" s="36">
        <f t="shared" si="19"/>
        <v>5.4230554805400941E-2</v>
      </c>
      <c r="G295" s="36">
        <f t="shared" si="20"/>
        <v>6.7181788529140557E-2</v>
      </c>
      <c r="H295" s="36">
        <f t="shared" si="21"/>
        <v>9.6885278937540065E-2</v>
      </c>
      <c r="I295" s="36">
        <f t="shared" si="22"/>
        <v>0.11668760587647306</v>
      </c>
      <c r="K295" s="93">
        <f t="shared" si="57"/>
        <v>10</v>
      </c>
      <c r="L295" s="36">
        <f t="shared" si="23"/>
        <v>2.8684632427526315E-2</v>
      </c>
      <c r="M295" s="36">
        <f t="shared" si="24"/>
        <v>3.1441510717E-2</v>
      </c>
      <c r="N295" s="36">
        <f t="shared" si="25"/>
        <v>3.3495414883666669E-2</v>
      </c>
      <c r="O295" s="36">
        <f t="shared" si="26"/>
        <v>4.0704348217000003E-2</v>
      </c>
      <c r="P295" s="36">
        <f t="shared" si="27"/>
        <v>5.5546948217E-2</v>
      </c>
      <c r="Q295" s="36">
        <f t="shared" si="28"/>
        <v>7.3135948217000007E-2</v>
      </c>
      <c r="R295" s="36">
        <f t="shared" si="29"/>
        <v>0.111131948217</v>
      </c>
      <c r="S295" s="36">
        <f t="shared" si="30"/>
        <v>0.13646261488366668</v>
      </c>
      <c r="U295" s="93">
        <f t="shared" si="58"/>
        <v>10</v>
      </c>
      <c r="V295" s="36">
        <f t="shared" si="31"/>
        <v>2.8345238865999999E-2</v>
      </c>
      <c r="W295" s="36">
        <f t="shared" si="32"/>
        <v>3.1486772199333331E-2</v>
      </c>
      <c r="X295" s="36">
        <f t="shared" si="33"/>
        <v>3.404797219933333E-2</v>
      </c>
      <c r="Y295" s="36">
        <f t="shared" si="34"/>
        <v>4.0712461088222227E-2</v>
      </c>
      <c r="Z295" s="36">
        <f t="shared" si="35"/>
        <v>5.8528238866000004E-2</v>
      </c>
      <c r="AA295" s="36">
        <f t="shared" si="36"/>
        <v>7.7085238865999994E-2</v>
      </c>
      <c r="AB295" s="36">
        <f t="shared" si="37"/>
        <v>0.13866123886600001</v>
      </c>
      <c r="AC295" s="36">
        <f t="shared" si="38"/>
        <v>0.17971190553266669</v>
      </c>
      <c r="AE295" s="93">
        <f t="shared" si="59"/>
        <v>10</v>
      </c>
      <c r="AF295" s="36">
        <f t="shared" si="39"/>
        <v>3.0849793954052629E-2</v>
      </c>
      <c r="AG295" s="36">
        <f t="shared" si="40"/>
        <v>3.3745190238882353E-2</v>
      </c>
      <c r="AH295" s="36">
        <f t="shared" si="41"/>
        <v>3.5336025532999998E-2</v>
      </c>
      <c r="AI295" s="36">
        <f t="shared" si="42"/>
        <v>4.2201958866333336E-2</v>
      </c>
      <c r="AJ295" s="36">
        <f t="shared" si="43"/>
        <v>5.6380425532999996E-2</v>
      </c>
      <c r="AK295" s="36">
        <f t="shared" si="44"/>
        <v>7.4449425532999991E-2</v>
      </c>
      <c r="AL295" s="36">
        <f t="shared" si="45"/>
        <v>0.116519425533</v>
      </c>
      <c r="AM295" s="36">
        <f t="shared" si="46"/>
        <v>0.14456609219966665</v>
      </c>
      <c r="AO295" s="93">
        <f t="shared" si="60"/>
        <v>10</v>
      </c>
      <c r="AP295" s="36">
        <f t="shared" si="8"/>
        <v>2.977257286822222E-2</v>
      </c>
      <c r="AQ295" s="36">
        <f t="shared" si="47"/>
        <v>3.3289468293058823E-2</v>
      </c>
      <c r="AR295" s="36">
        <f t="shared" si="9"/>
        <v>3.4877217312666672E-2</v>
      </c>
      <c r="AS295" s="36">
        <f t="shared" si="10"/>
        <v>4.3058217312666666E-2</v>
      </c>
      <c r="AT295" s="36">
        <f t="shared" si="11"/>
        <v>6.0121350645999994E-2</v>
      </c>
      <c r="AU295" s="36">
        <f t="shared" si="12"/>
        <v>7.9169350646000003E-2</v>
      </c>
      <c r="AV295" s="36">
        <f t="shared" si="13"/>
        <v>0.132586350646</v>
      </c>
      <c r="AW295" s="36">
        <f t="shared" si="14"/>
        <v>0.1681976839793333</v>
      </c>
      <c r="AX295" s="119"/>
      <c r="AY295" s="93">
        <f t="shared" si="61"/>
        <v>10</v>
      </c>
      <c r="AZ295" s="118">
        <f t="shared" ca="1" si="48"/>
        <v>3.0924930136222221E-2</v>
      </c>
      <c r="BA295" s="118">
        <f t="shared" ca="1" si="49"/>
        <v>3.4732457913999995E-2</v>
      </c>
      <c r="BB295" s="118">
        <f t="shared" ca="1" si="50"/>
        <v>3.6831341247333331E-2</v>
      </c>
      <c r="BC295" s="118">
        <f t="shared" ca="1" si="51"/>
        <v>4.6357279342571431E-2</v>
      </c>
      <c r="BD295" s="118">
        <f t="shared" ca="1" si="52"/>
        <v>6.6056207913999992E-2</v>
      </c>
      <c r="BE295" s="118">
        <f t="shared" ca="1" si="53"/>
        <v>9.008020791400001E-2</v>
      </c>
      <c r="BF295" s="118">
        <f t="shared" ca="1" si="54"/>
        <v>0.16193820791400002</v>
      </c>
      <c r="BG295" s="118">
        <f t="shared" ca="1" si="55"/>
        <v>0.20984354124733334</v>
      </c>
    </row>
    <row r="296" spans="1:59" x14ac:dyDescent="0.25">
      <c r="A296" s="93">
        <f t="shared" si="56"/>
        <v>11</v>
      </c>
      <c r="B296" s="36">
        <f t="shared" si="15"/>
        <v>3.271935614408783E-2</v>
      </c>
      <c r="C296" s="36">
        <f t="shared" si="16"/>
        <v>3.4780001012379928E-2</v>
      </c>
      <c r="D296" s="36">
        <f t="shared" si="17"/>
        <v>3.6514552112630674E-2</v>
      </c>
      <c r="E296" s="36">
        <f t="shared" si="18"/>
        <v>4.2564438576509558E-2</v>
      </c>
      <c r="F296" s="36">
        <f t="shared" si="19"/>
        <v>5.5070192263381938E-2</v>
      </c>
      <c r="G296" s="36">
        <f t="shared" si="20"/>
        <v>6.8021425987121548E-2</v>
      </c>
      <c r="H296" s="36">
        <f t="shared" si="21"/>
        <v>9.7724916395521055E-2</v>
      </c>
      <c r="I296" s="36">
        <f t="shared" si="22"/>
        <v>0.11752724333445407</v>
      </c>
      <c r="K296" s="93">
        <f t="shared" si="57"/>
        <v>11</v>
      </c>
      <c r="L296" s="36">
        <f t="shared" si="23"/>
        <v>2.9456246601052633E-2</v>
      </c>
      <c r="M296" s="36">
        <f t="shared" si="24"/>
        <v>3.2272003180000002E-2</v>
      </c>
      <c r="N296" s="36">
        <f t="shared" si="25"/>
        <v>3.4298811513333333E-2</v>
      </c>
      <c r="O296" s="36">
        <f t="shared" si="26"/>
        <v>4.1461678180000003E-2</v>
      </c>
      <c r="P296" s="36">
        <f t="shared" si="27"/>
        <v>5.6081878180000003E-2</v>
      </c>
      <c r="Q296" s="36">
        <f t="shared" si="28"/>
        <v>7.367087818000001E-2</v>
      </c>
      <c r="R296" s="36">
        <f t="shared" si="29"/>
        <v>0.11166687818</v>
      </c>
      <c r="S296" s="36">
        <f t="shared" si="30"/>
        <v>0.13699754484666668</v>
      </c>
      <c r="U296" s="93">
        <f t="shared" si="58"/>
        <v>11</v>
      </c>
      <c r="V296" s="36">
        <f t="shared" si="31"/>
        <v>2.9160969848999997E-2</v>
      </c>
      <c r="W296" s="36">
        <f t="shared" si="32"/>
        <v>3.229003651566667E-2</v>
      </c>
      <c r="X296" s="36">
        <f t="shared" si="33"/>
        <v>3.4823436515666668E-2</v>
      </c>
      <c r="Y296" s="36">
        <f t="shared" si="34"/>
        <v>4.1465247626777779E-2</v>
      </c>
      <c r="Z296" s="36">
        <f t="shared" si="35"/>
        <v>5.9200969849000001E-2</v>
      </c>
      <c r="AA296" s="36">
        <f t="shared" si="36"/>
        <v>7.7757969848999992E-2</v>
      </c>
      <c r="AB296" s="36">
        <f t="shared" si="37"/>
        <v>0.13933396984900001</v>
      </c>
      <c r="AC296" s="36">
        <f t="shared" si="38"/>
        <v>0.18038463651566669</v>
      </c>
      <c r="AE296" s="93">
        <f t="shared" si="59"/>
        <v>11</v>
      </c>
      <c r="AF296" s="36">
        <f t="shared" si="39"/>
        <v>3.1876354047105267E-2</v>
      </c>
      <c r="AG296" s="36">
        <f t="shared" si="40"/>
        <v>3.4808264263823531E-2</v>
      </c>
      <c r="AH296" s="36">
        <f t="shared" si="41"/>
        <v>3.6396817205000001E-2</v>
      </c>
      <c r="AI296" s="36">
        <f t="shared" si="42"/>
        <v>4.3303683871666665E-2</v>
      </c>
      <c r="AJ296" s="36">
        <f t="shared" si="43"/>
        <v>5.7113617204999995E-2</v>
      </c>
      <c r="AK296" s="36">
        <f t="shared" si="44"/>
        <v>7.5182617204999996E-2</v>
      </c>
      <c r="AL296" s="36">
        <f t="shared" si="45"/>
        <v>0.11725261720500001</v>
      </c>
      <c r="AM296" s="36">
        <f t="shared" si="46"/>
        <v>0.14529928387166666</v>
      </c>
      <c r="AO296" s="93">
        <f t="shared" si="60"/>
        <v>11</v>
      </c>
      <c r="AP296" s="36">
        <f t="shared" si="8"/>
        <v>3.0759625246444447E-2</v>
      </c>
      <c r="AQ296" s="36">
        <f t="shared" si="47"/>
        <v>3.4286357272588233E-2</v>
      </c>
      <c r="AR296" s="36">
        <f t="shared" si="9"/>
        <v>3.5874914135333336E-2</v>
      </c>
      <c r="AS296" s="36">
        <f t="shared" si="10"/>
        <v>4.4127914135333332E-2</v>
      </c>
      <c r="AT296" s="36">
        <f t="shared" si="11"/>
        <v>6.0844180801999999E-2</v>
      </c>
      <c r="AU296" s="36">
        <f t="shared" si="12"/>
        <v>7.9892180802000001E-2</v>
      </c>
      <c r="AV296" s="36">
        <f t="shared" si="13"/>
        <v>0.13330918080199999</v>
      </c>
      <c r="AW296" s="36">
        <f t="shared" si="14"/>
        <v>0.16892051413533329</v>
      </c>
      <c r="AX296" s="119"/>
      <c r="AY296" s="93">
        <f t="shared" si="61"/>
        <v>11</v>
      </c>
      <c r="AZ296" s="118">
        <f t="shared" ca="1" si="48"/>
        <v>3.1827271327444451E-2</v>
      </c>
      <c r="BA296" s="118">
        <f t="shared" ca="1" si="49"/>
        <v>3.5685201882999999E-2</v>
      </c>
      <c r="BB296" s="118">
        <f t="shared" ca="1" si="50"/>
        <v>3.7735093549666671E-2</v>
      </c>
      <c r="BC296" s="118">
        <f t="shared" ca="1" si="51"/>
        <v>4.7344969740142857E-2</v>
      </c>
      <c r="BD296" s="118">
        <f t="shared" ca="1" si="52"/>
        <v>6.6628826883000009E-2</v>
      </c>
      <c r="BE296" s="118">
        <f t="shared" ca="1" si="53"/>
        <v>9.0652826882999998E-2</v>
      </c>
      <c r="BF296" s="118">
        <f t="shared" ca="1" si="54"/>
        <v>0.162510826883</v>
      </c>
      <c r="BG296" s="118">
        <f t="shared" ca="1" si="55"/>
        <v>0.21041616021633333</v>
      </c>
    </row>
    <row r="297" spans="1:59" x14ac:dyDescent="0.25">
      <c r="A297" s="93">
        <f t="shared" si="56"/>
        <v>12</v>
      </c>
      <c r="B297" s="36">
        <f t="shared" si="15"/>
        <v>3.360100302449949E-2</v>
      </c>
      <c r="C297" s="36">
        <f t="shared" si="16"/>
        <v>3.5773008943681919E-2</v>
      </c>
      <c r="D297" s="36">
        <f t="shared" si="17"/>
        <v>3.7445486175004872E-2</v>
      </c>
      <c r="E297" s="36">
        <f t="shared" si="18"/>
        <v>4.3465819477180756E-2</v>
      </c>
      <c r="F297" s="36">
        <f t="shared" si="19"/>
        <v>5.5773687804202145E-2</v>
      </c>
      <c r="G297" s="36">
        <f t="shared" si="20"/>
        <v>6.8724921527941754E-2</v>
      </c>
      <c r="H297" s="36">
        <f t="shared" si="21"/>
        <v>9.8428411936341262E-2</v>
      </c>
      <c r="I297" s="36">
        <f t="shared" si="22"/>
        <v>0.11823073887527427</v>
      </c>
      <c r="K297" s="93">
        <f t="shared" si="57"/>
        <v>12</v>
      </c>
      <c r="L297" s="36">
        <f t="shared" si="23"/>
        <v>3.0149754876578949E-2</v>
      </c>
      <c r="M297" s="36">
        <f t="shared" si="24"/>
        <v>3.3024389745E-2</v>
      </c>
      <c r="N297" s="36">
        <f t="shared" si="25"/>
        <v>3.5024102245000001E-2</v>
      </c>
      <c r="O297" s="36">
        <f t="shared" si="26"/>
        <v>4.2140902245E-2</v>
      </c>
      <c r="P297" s="36">
        <f t="shared" si="27"/>
        <v>5.6538702245000003E-2</v>
      </c>
      <c r="Q297" s="36">
        <f t="shared" si="28"/>
        <v>7.412770224500001E-2</v>
      </c>
      <c r="R297" s="36">
        <f t="shared" si="29"/>
        <v>0.112123702245</v>
      </c>
      <c r="S297" s="36">
        <f t="shared" si="30"/>
        <v>0.13745436891166668</v>
      </c>
      <c r="U297" s="93">
        <f t="shared" si="58"/>
        <v>12</v>
      </c>
      <c r="V297" s="36">
        <f t="shared" si="31"/>
        <v>2.9890670624999997E-2</v>
      </c>
      <c r="W297" s="36">
        <f t="shared" si="32"/>
        <v>3.3007270625000001E-2</v>
      </c>
      <c r="X297" s="36">
        <f t="shared" si="33"/>
        <v>3.5512870624999998E-2</v>
      </c>
      <c r="Y297" s="36">
        <f t="shared" si="34"/>
        <v>4.2132003958333331E-2</v>
      </c>
      <c r="Z297" s="36">
        <f t="shared" si="35"/>
        <v>5.9787670625000004E-2</v>
      </c>
      <c r="AA297" s="36">
        <f t="shared" si="36"/>
        <v>7.8344670625000001E-2</v>
      </c>
      <c r="AB297" s="36">
        <f t="shared" si="37"/>
        <v>0.13992067062499999</v>
      </c>
      <c r="AC297" s="36">
        <f t="shared" si="38"/>
        <v>0.18097133729166667</v>
      </c>
      <c r="AE297" s="93">
        <f t="shared" si="59"/>
        <v>12</v>
      </c>
      <c r="AF297" s="36">
        <f t="shared" si="39"/>
        <v>3.2848245099157895E-2</v>
      </c>
      <c r="AG297" s="36">
        <f t="shared" si="40"/>
        <v>3.5816669247764707E-2</v>
      </c>
      <c r="AH297" s="36">
        <f t="shared" si="41"/>
        <v>3.7402939836000001E-2</v>
      </c>
      <c r="AI297" s="36">
        <f t="shared" si="42"/>
        <v>4.4350739836000005E-2</v>
      </c>
      <c r="AJ297" s="36">
        <f t="shared" si="43"/>
        <v>5.7792139835999998E-2</v>
      </c>
      <c r="AK297" s="36">
        <f t="shared" si="44"/>
        <v>7.5861139835999999E-2</v>
      </c>
      <c r="AL297" s="36">
        <f t="shared" si="45"/>
        <v>0.117931139836</v>
      </c>
      <c r="AM297" s="36">
        <f t="shared" si="46"/>
        <v>0.14597780650266667</v>
      </c>
      <c r="AO297" s="93">
        <f t="shared" si="60"/>
        <v>12</v>
      </c>
      <c r="AP297" s="36">
        <f t="shared" si="8"/>
        <v>3.1685954484666663E-2</v>
      </c>
      <c r="AQ297" s="36">
        <f t="shared" si="47"/>
        <v>3.5222523112117647E-2</v>
      </c>
      <c r="AR297" s="36">
        <f t="shared" si="9"/>
        <v>3.6811887818000003E-2</v>
      </c>
      <c r="AS297" s="36">
        <f t="shared" si="10"/>
        <v>4.5136887818000002E-2</v>
      </c>
      <c r="AT297" s="36">
        <f t="shared" si="11"/>
        <v>6.1506287817999994E-2</v>
      </c>
      <c r="AU297" s="36">
        <f t="shared" si="12"/>
        <v>8.0554287818000003E-2</v>
      </c>
      <c r="AV297" s="36">
        <f t="shared" si="13"/>
        <v>0.133971287818</v>
      </c>
      <c r="AW297" s="36">
        <f t="shared" si="14"/>
        <v>0.1695826211513333</v>
      </c>
      <c r="AX297" s="119"/>
      <c r="AY297" s="93">
        <f t="shared" si="61"/>
        <v>12</v>
      </c>
      <c r="AZ297" s="118">
        <f t="shared" ca="1" si="48"/>
        <v>3.2682826124666664E-2</v>
      </c>
      <c r="BA297" s="118">
        <f t="shared" ca="1" si="49"/>
        <v>3.6591159457999997E-2</v>
      </c>
      <c r="BB297" s="118">
        <f t="shared" ca="1" si="50"/>
        <v>3.8592059457999997E-2</v>
      </c>
      <c r="BC297" s="118">
        <f t="shared" ca="1" si="51"/>
        <v>4.8285873743714285E-2</v>
      </c>
      <c r="BD297" s="118">
        <f t="shared" ca="1" si="52"/>
        <v>6.7154659458000004E-2</v>
      </c>
      <c r="BE297" s="118">
        <f t="shared" ca="1" si="53"/>
        <v>9.1178659458000008E-2</v>
      </c>
      <c r="BF297" s="118">
        <f t="shared" ca="1" si="54"/>
        <v>0.163036659458</v>
      </c>
      <c r="BG297" s="118">
        <f t="shared" ca="1" si="55"/>
        <v>0.21094199279133333</v>
      </c>
    </row>
    <row r="298" spans="1:59" x14ac:dyDescent="0.25">
      <c r="A298" s="93">
        <f t="shared" si="56"/>
        <v>13</v>
      </c>
      <c r="B298" s="36">
        <f t="shared" si="15"/>
        <v>3.4375713273492037E-2</v>
      </c>
      <c r="C298" s="36">
        <f t="shared" si="16"/>
        <v>3.665908024356479E-2</v>
      </c>
      <c r="D298" s="36">
        <f t="shared" si="17"/>
        <v>3.8269483605959956E-2</v>
      </c>
      <c r="E298" s="36">
        <f t="shared" si="18"/>
        <v>4.4260263746432826E-2</v>
      </c>
      <c r="F298" s="36">
        <f t="shared" si="19"/>
        <v>5.6370246713603238E-2</v>
      </c>
      <c r="G298" s="36">
        <f t="shared" si="20"/>
        <v>6.9321480437342847E-2</v>
      </c>
      <c r="H298" s="36">
        <f t="shared" si="21"/>
        <v>9.9024970845742355E-2</v>
      </c>
      <c r="I298" s="36">
        <f t="shared" si="22"/>
        <v>0.11882729778467536</v>
      </c>
      <c r="K298" s="93">
        <f t="shared" si="57"/>
        <v>13</v>
      </c>
      <c r="L298" s="36">
        <f t="shared" si="23"/>
        <v>3.0784635541105262E-2</v>
      </c>
      <c r="M298" s="36">
        <f t="shared" si="24"/>
        <v>3.3718148699E-2</v>
      </c>
      <c r="N298" s="36">
        <f t="shared" si="25"/>
        <v>3.5690765365666663E-2</v>
      </c>
      <c r="O298" s="36">
        <f t="shared" si="26"/>
        <v>4.2761498698999999E-2</v>
      </c>
      <c r="P298" s="36">
        <f t="shared" si="27"/>
        <v>5.6936898698999996E-2</v>
      </c>
      <c r="Q298" s="36">
        <f t="shared" si="28"/>
        <v>7.4525898699000004E-2</v>
      </c>
      <c r="R298" s="36">
        <f t="shared" si="29"/>
        <v>0.11252189869900001</v>
      </c>
      <c r="S298" s="36">
        <f t="shared" si="30"/>
        <v>0.13785256536566667</v>
      </c>
      <c r="U298" s="93">
        <f t="shared" si="58"/>
        <v>13</v>
      </c>
      <c r="V298" s="36">
        <f t="shared" si="31"/>
        <v>3.0552178499999999E-2</v>
      </c>
      <c r="W298" s="36">
        <f t="shared" si="32"/>
        <v>3.3656311833333334E-2</v>
      </c>
      <c r="X298" s="36">
        <f t="shared" si="33"/>
        <v>3.6134111833333329E-2</v>
      </c>
      <c r="Y298" s="36">
        <f t="shared" si="34"/>
        <v>4.273056738888889E-2</v>
      </c>
      <c r="Z298" s="36">
        <f t="shared" si="35"/>
        <v>6.0306178500000002E-2</v>
      </c>
      <c r="AA298" s="36">
        <f t="shared" si="36"/>
        <v>7.8863178499999992E-2</v>
      </c>
      <c r="AB298" s="36">
        <f t="shared" si="37"/>
        <v>0.14043917850000001</v>
      </c>
      <c r="AC298" s="36">
        <f t="shared" si="38"/>
        <v>0.18148984516666669</v>
      </c>
      <c r="AE298" s="93">
        <f t="shared" si="59"/>
        <v>13</v>
      </c>
      <c r="AF298" s="36">
        <f t="shared" si="39"/>
        <v>3.3779559351210527E-2</v>
      </c>
      <c r="AG298" s="36">
        <f t="shared" si="40"/>
        <v>3.6784497431705879E-2</v>
      </c>
      <c r="AH298" s="36">
        <f t="shared" si="41"/>
        <v>3.8368485666999998E-2</v>
      </c>
      <c r="AI298" s="36">
        <f t="shared" si="42"/>
        <v>4.5357219000333335E-2</v>
      </c>
      <c r="AJ298" s="36">
        <f t="shared" si="43"/>
        <v>5.8430085666999997E-2</v>
      </c>
      <c r="AK298" s="36">
        <f t="shared" si="44"/>
        <v>7.6499085667000005E-2</v>
      </c>
      <c r="AL298" s="36">
        <f t="shared" si="45"/>
        <v>0.118569085667</v>
      </c>
      <c r="AM298" s="36">
        <f t="shared" si="46"/>
        <v>0.14661575233366667</v>
      </c>
      <c r="AO298" s="93">
        <f t="shared" si="60"/>
        <v>13</v>
      </c>
      <c r="AP298" s="36">
        <f t="shared" si="8"/>
        <v>3.2576192800888887E-2</v>
      </c>
      <c r="AQ298" s="36">
        <f t="shared" si="47"/>
        <v>3.6122598029647054E-2</v>
      </c>
      <c r="AR298" s="36">
        <f t="shared" si="9"/>
        <v>3.7712770578666663E-2</v>
      </c>
      <c r="AS298" s="36">
        <f t="shared" si="10"/>
        <v>4.6109770578666665E-2</v>
      </c>
      <c r="AT298" s="36">
        <f t="shared" si="11"/>
        <v>6.2132303911999996E-2</v>
      </c>
      <c r="AU298" s="36">
        <f t="shared" si="12"/>
        <v>8.1180303912000013E-2</v>
      </c>
      <c r="AV298" s="36">
        <f t="shared" si="13"/>
        <v>0.13459730391199998</v>
      </c>
      <c r="AW298" s="36">
        <f t="shared" si="14"/>
        <v>0.17020863724533331</v>
      </c>
      <c r="AX298" s="119"/>
      <c r="AY298" s="93">
        <f t="shared" si="61"/>
        <v>13</v>
      </c>
      <c r="AZ298" s="118">
        <f t="shared" ca="1" si="48"/>
        <v>3.350760983288889E-2</v>
      </c>
      <c r="BA298" s="118">
        <f t="shared" ca="1" si="49"/>
        <v>3.7466345944000001E-2</v>
      </c>
      <c r="BB298" s="118">
        <f t="shared" ca="1" si="50"/>
        <v>3.941825427733333E-2</v>
      </c>
      <c r="BC298" s="118">
        <f t="shared" ca="1" si="51"/>
        <v>4.9196006658285718E-2</v>
      </c>
      <c r="BD298" s="118">
        <f t="shared" ca="1" si="52"/>
        <v>6.7649720944E-2</v>
      </c>
      <c r="BE298" s="118">
        <f t="shared" ca="1" si="53"/>
        <v>9.1673720944000003E-2</v>
      </c>
      <c r="BF298" s="118">
        <f t="shared" ca="1" si="54"/>
        <v>0.16353172094400001</v>
      </c>
      <c r="BG298" s="118">
        <f t="shared" ca="1" si="55"/>
        <v>0.21143705427733334</v>
      </c>
    </row>
    <row r="299" spans="1:59" x14ac:dyDescent="0.25">
      <c r="A299" s="93">
        <f t="shared" si="56"/>
        <v>14</v>
      </c>
      <c r="B299" s="36">
        <f t="shared" si="15"/>
        <v>3.506692671399169E-2</v>
      </c>
      <c r="C299" s="36">
        <f t="shared" si="16"/>
        <v>3.7461654734954775E-2</v>
      </c>
      <c r="D299" s="36">
        <f t="shared" si="17"/>
        <v>3.9009984228422147E-2</v>
      </c>
      <c r="E299" s="36">
        <f t="shared" si="18"/>
        <v>4.4971211207192018E-2</v>
      </c>
      <c r="F299" s="36">
        <f t="shared" si="19"/>
        <v>5.6883308814511438E-2</v>
      </c>
      <c r="G299" s="36">
        <f t="shared" si="20"/>
        <v>6.9834542538251054E-2</v>
      </c>
      <c r="H299" s="36">
        <f t="shared" si="21"/>
        <v>9.9538032946650562E-2</v>
      </c>
      <c r="I299" s="36">
        <f t="shared" si="22"/>
        <v>0.11934035988558356</v>
      </c>
      <c r="K299" s="93">
        <f t="shared" si="57"/>
        <v>14</v>
      </c>
      <c r="L299" s="36">
        <f t="shared" si="23"/>
        <v>3.1375095696631577E-2</v>
      </c>
      <c r="M299" s="36">
        <f t="shared" si="24"/>
        <v>3.4367487144000002E-2</v>
      </c>
      <c r="N299" s="36">
        <f t="shared" si="25"/>
        <v>3.6313007977333334E-2</v>
      </c>
      <c r="O299" s="36">
        <f t="shared" si="26"/>
        <v>4.3337674643999999E-2</v>
      </c>
      <c r="P299" s="36">
        <f t="shared" si="27"/>
        <v>5.7290674643999999E-2</v>
      </c>
      <c r="Q299" s="36">
        <f t="shared" si="28"/>
        <v>7.4879674643999999E-2</v>
      </c>
      <c r="R299" s="36">
        <f t="shared" si="29"/>
        <v>0.112875674644</v>
      </c>
      <c r="S299" s="36">
        <f t="shared" si="30"/>
        <v>0.13820634131066667</v>
      </c>
      <c r="U299" s="93">
        <f t="shared" si="58"/>
        <v>14</v>
      </c>
      <c r="V299" s="36">
        <f t="shared" si="31"/>
        <v>3.1158567440999999E-2</v>
      </c>
      <c r="W299" s="36">
        <f t="shared" si="32"/>
        <v>3.4250234107666665E-2</v>
      </c>
      <c r="X299" s="36">
        <f t="shared" si="33"/>
        <v>3.6700234107666665E-2</v>
      </c>
      <c r="Y299" s="36">
        <f t="shared" si="34"/>
        <v>4.3274011885444441E-2</v>
      </c>
      <c r="Z299" s="36">
        <f t="shared" si="35"/>
        <v>6.0769567441000004E-2</v>
      </c>
      <c r="AA299" s="36">
        <f t="shared" si="36"/>
        <v>7.9326567441000001E-2</v>
      </c>
      <c r="AB299" s="36">
        <f t="shared" si="37"/>
        <v>0.14090256744099999</v>
      </c>
      <c r="AC299" s="36">
        <f t="shared" si="38"/>
        <v>0.18195323410766667</v>
      </c>
      <c r="AE299" s="93">
        <f t="shared" si="59"/>
        <v>14</v>
      </c>
      <c r="AF299" s="36">
        <f t="shared" si="39"/>
        <v>3.4674200230263158E-2</v>
      </c>
      <c r="AG299" s="36">
        <f t="shared" si="40"/>
        <v>3.7715652242647058E-2</v>
      </c>
      <c r="AH299" s="36">
        <f t="shared" si="41"/>
        <v>3.9297358125000001E-2</v>
      </c>
      <c r="AI299" s="36">
        <f t="shared" si="42"/>
        <v>4.6327024791666671E-2</v>
      </c>
      <c r="AJ299" s="36">
        <f t="shared" si="43"/>
        <v>5.9031358124999996E-2</v>
      </c>
      <c r="AK299" s="36">
        <f t="shared" si="44"/>
        <v>7.710035812499999E-2</v>
      </c>
      <c r="AL299" s="36">
        <f t="shared" si="45"/>
        <v>0.119170358125</v>
      </c>
      <c r="AM299" s="36">
        <f t="shared" si="46"/>
        <v>0.14721702479166665</v>
      </c>
      <c r="AO299" s="93">
        <f t="shared" si="60"/>
        <v>14</v>
      </c>
      <c r="AP299" s="36">
        <f t="shared" si="8"/>
        <v>3.3433041557111111E-2</v>
      </c>
      <c r="AQ299" s="36">
        <f t="shared" si="47"/>
        <v>3.6989283387176469E-2</v>
      </c>
      <c r="AR299" s="36">
        <f t="shared" si="9"/>
        <v>3.8580263779333331E-2</v>
      </c>
      <c r="AS299" s="36">
        <f t="shared" si="10"/>
        <v>4.7049263779333328E-2</v>
      </c>
      <c r="AT299" s="36">
        <f t="shared" si="11"/>
        <v>6.2724930445999999E-2</v>
      </c>
      <c r="AU299" s="36">
        <f t="shared" si="12"/>
        <v>8.1772930446000008E-2</v>
      </c>
      <c r="AV299" s="36">
        <f t="shared" si="13"/>
        <v>0.13518993044599997</v>
      </c>
      <c r="AW299" s="36">
        <f t="shared" si="14"/>
        <v>0.1708012637793333</v>
      </c>
      <c r="AX299" s="119"/>
      <c r="AY299" s="93">
        <f t="shared" si="61"/>
        <v>14</v>
      </c>
      <c r="AZ299" s="118">
        <f t="shared" ca="1" si="48"/>
        <v>3.4304655420111109E-2</v>
      </c>
      <c r="BA299" s="118">
        <f t="shared" ca="1" si="49"/>
        <v>3.8313794309000004E-2</v>
      </c>
      <c r="BB299" s="118">
        <f t="shared" ca="1" si="50"/>
        <v>4.0216710975666668E-2</v>
      </c>
      <c r="BC299" s="118">
        <f t="shared" ca="1" si="51"/>
        <v>5.0078401451857144E-2</v>
      </c>
      <c r="BD299" s="118">
        <f t="shared" ca="1" si="52"/>
        <v>6.8117044309000008E-2</v>
      </c>
      <c r="BE299" s="118">
        <f t="shared" ca="1" si="53"/>
        <v>9.2141044308999998E-2</v>
      </c>
      <c r="BF299" s="118">
        <f t="shared" ca="1" si="54"/>
        <v>0.163999044309</v>
      </c>
      <c r="BG299" s="118">
        <f t="shared" ca="1" si="55"/>
        <v>0.21190437764233333</v>
      </c>
    </row>
    <row r="300" spans="1:59" x14ac:dyDescent="0.25">
      <c r="A300" s="93">
        <f t="shared" si="56"/>
        <v>15</v>
      </c>
      <c r="B300" s="36">
        <f t="shared" si="15"/>
        <v>3.5691307652855137E-2</v>
      </c>
      <c r="C300" s="36">
        <f t="shared" si="16"/>
        <v>3.8197396724708552E-2</v>
      </c>
      <c r="D300" s="36">
        <f t="shared" si="17"/>
        <v>3.9683652349248137E-2</v>
      </c>
      <c r="E300" s="36">
        <f t="shared" si="18"/>
        <v>4.5615326166315001E-2</v>
      </c>
      <c r="F300" s="36">
        <f t="shared" si="19"/>
        <v>5.7329538413783437E-2</v>
      </c>
      <c r="G300" s="36">
        <f t="shared" si="20"/>
        <v>7.0280772137523054E-2</v>
      </c>
      <c r="H300" s="36">
        <f t="shared" si="21"/>
        <v>9.9984262545922548E-2</v>
      </c>
      <c r="I300" s="36">
        <f t="shared" si="22"/>
        <v>0.11978658948485557</v>
      </c>
      <c r="K300" s="93">
        <f t="shared" si="57"/>
        <v>15</v>
      </c>
      <c r="L300" s="36">
        <f t="shared" si="23"/>
        <v>3.1931326308157898E-2</v>
      </c>
      <c r="M300" s="36">
        <f t="shared" si="24"/>
        <v>3.4982596045000001E-2</v>
      </c>
      <c r="N300" s="36">
        <f t="shared" si="25"/>
        <v>3.6901021045000003E-2</v>
      </c>
      <c r="O300" s="36">
        <f t="shared" si="26"/>
        <v>4.3879621044999997E-2</v>
      </c>
      <c r="P300" s="36">
        <f t="shared" si="27"/>
        <v>5.7610221045E-2</v>
      </c>
      <c r="Q300" s="36">
        <f t="shared" si="28"/>
        <v>7.5199221045000014E-2</v>
      </c>
      <c r="R300" s="36">
        <f t="shared" si="29"/>
        <v>0.113195221045</v>
      </c>
      <c r="S300" s="36">
        <f t="shared" si="30"/>
        <v>0.13852588771166668</v>
      </c>
      <c r="U300" s="93">
        <f t="shared" si="58"/>
        <v>15</v>
      </c>
      <c r="V300" s="36">
        <f t="shared" si="31"/>
        <v>3.1719652516999999E-2</v>
      </c>
      <c r="W300" s="36">
        <f t="shared" si="32"/>
        <v>3.4798852516999997E-2</v>
      </c>
      <c r="X300" s="36">
        <f t="shared" si="33"/>
        <v>3.7221052516999996E-2</v>
      </c>
      <c r="Y300" s="36">
        <f t="shared" si="34"/>
        <v>4.3772152516999993E-2</v>
      </c>
      <c r="Z300" s="36">
        <f t="shared" si="35"/>
        <v>6.1187652517000007E-2</v>
      </c>
      <c r="AA300" s="36">
        <f t="shared" si="36"/>
        <v>7.9744652516999998E-2</v>
      </c>
      <c r="AB300" s="36">
        <f t="shared" si="37"/>
        <v>0.14132065251699999</v>
      </c>
      <c r="AC300" s="36">
        <f t="shared" si="38"/>
        <v>0.18237131918366667</v>
      </c>
      <c r="AE300" s="93">
        <f t="shared" si="59"/>
        <v>15</v>
      </c>
      <c r="AF300" s="36">
        <f t="shared" si="39"/>
        <v>3.553508532431579E-2</v>
      </c>
      <c r="AG300" s="36">
        <f t="shared" si="40"/>
        <v>3.8613051268588237E-2</v>
      </c>
      <c r="AH300" s="36">
        <f t="shared" si="41"/>
        <v>4.0192474797999998E-2</v>
      </c>
      <c r="AI300" s="36">
        <f t="shared" si="42"/>
        <v>4.7263074798000002E-2</v>
      </c>
      <c r="AJ300" s="36">
        <f t="shared" si="43"/>
        <v>5.9598874797999996E-2</v>
      </c>
      <c r="AK300" s="36">
        <f t="shared" si="44"/>
        <v>7.7667874797999997E-2</v>
      </c>
      <c r="AL300" s="36">
        <f t="shared" si="45"/>
        <v>0.11973787479799999</v>
      </c>
      <c r="AM300" s="36">
        <f t="shared" si="46"/>
        <v>0.14778454146466666</v>
      </c>
      <c r="AO300" s="93">
        <f t="shared" si="60"/>
        <v>15</v>
      </c>
      <c r="AP300" s="36">
        <f t="shared" si="8"/>
        <v>3.4261151564333334E-2</v>
      </c>
      <c r="AQ300" s="36">
        <f t="shared" si="47"/>
        <v>3.7827229995705883E-2</v>
      </c>
      <c r="AR300" s="36">
        <f t="shared" si="9"/>
        <v>3.9419018230999997E-2</v>
      </c>
      <c r="AS300" s="36">
        <f t="shared" si="10"/>
        <v>4.7960018231000004E-2</v>
      </c>
      <c r="AT300" s="36">
        <f t="shared" si="11"/>
        <v>6.3288818230999994E-2</v>
      </c>
      <c r="AU300" s="36">
        <f t="shared" si="12"/>
        <v>8.2336818231000003E-2</v>
      </c>
      <c r="AV300" s="36">
        <f t="shared" si="13"/>
        <v>0.135753818231</v>
      </c>
      <c r="AW300" s="36">
        <f t="shared" si="14"/>
        <v>0.1713651515643333</v>
      </c>
      <c r="AX300" s="119"/>
      <c r="AY300" s="93">
        <f t="shared" si="61"/>
        <v>15</v>
      </c>
      <c r="AZ300" s="118">
        <f t="shared" ca="1" si="48"/>
        <v>3.5079108482333331E-2</v>
      </c>
      <c r="BA300" s="118">
        <f t="shared" ca="1" si="49"/>
        <v>3.9138650148999997E-2</v>
      </c>
      <c r="BB300" s="118">
        <f t="shared" ca="1" si="50"/>
        <v>4.0992575148999996E-2</v>
      </c>
      <c r="BC300" s="118">
        <f t="shared" ca="1" si="51"/>
        <v>5.0938203720428565E-2</v>
      </c>
      <c r="BD300" s="118">
        <f t="shared" ca="1" si="52"/>
        <v>6.8561775148999998E-2</v>
      </c>
      <c r="BE300" s="118">
        <f t="shared" ca="1" si="53"/>
        <v>9.2585775149000002E-2</v>
      </c>
      <c r="BF300" s="118">
        <f t="shared" ca="1" si="54"/>
        <v>0.16444377514899999</v>
      </c>
      <c r="BG300" s="118">
        <f t="shared" ca="1" si="55"/>
        <v>0.21234910848233335</v>
      </c>
    </row>
    <row r="301" spans="1:59" x14ac:dyDescent="0.25">
      <c r="A301" s="93">
        <f t="shared" si="56"/>
        <v>16</v>
      </c>
      <c r="B301" s="36">
        <f t="shared" si="15"/>
        <v>3.6261918683104785E-2</v>
      </c>
      <c r="C301" s="36">
        <f t="shared" si="16"/>
        <v>3.8879368805848524E-2</v>
      </c>
      <c r="D301" s="36">
        <f t="shared" si="17"/>
        <v>4.0303550561460323E-2</v>
      </c>
      <c r="E301" s="36">
        <f t="shared" si="18"/>
        <v>4.620567121682418E-2</v>
      </c>
      <c r="F301" s="36">
        <f t="shared" si="19"/>
        <v>5.7721998104441632E-2</v>
      </c>
      <c r="G301" s="36">
        <f t="shared" si="20"/>
        <v>7.0673231828181249E-2</v>
      </c>
      <c r="H301" s="36">
        <f t="shared" si="21"/>
        <v>0.10037672223658076</v>
      </c>
      <c r="I301" s="36">
        <f t="shared" si="22"/>
        <v>0.12017904917551375</v>
      </c>
      <c r="K301" s="93">
        <f t="shared" si="57"/>
        <v>16</v>
      </c>
      <c r="L301" s="36">
        <f t="shared" si="23"/>
        <v>3.2461402550684207E-2</v>
      </c>
      <c r="M301" s="36">
        <f t="shared" si="24"/>
        <v>3.5571550576999997E-2</v>
      </c>
      <c r="N301" s="36">
        <f t="shared" si="25"/>
        <v>3.7462879743666661E-2</v>
      </c>
      <c r="O301" s="36">
        <f t="shared" si="26"/>
        <v>4.4395413076999998E-2</v>
      </c>
      <c r="P301" s="36">
        <f t="shared" si="27"/>
        <v>5.7903613076999996E-2</v>
      </c>
      <c r="Q301" s="36">
        <f t="shared" si="28"/>
        <v>7.5492613077000004E-2</v>
      </c>
      <c r="R301" s="36">
        <f t="shared" si="29"/>
        <v>0.11348861307700001</v>
      </c>
      <c r="S301" s="36">
        <f t="shared" si="30"/>
        <v>0.13881927974366667</v>
      </c>
      <c r="U301" s="93">
        <f t="shared" si="58"/>
        <v>16</v>
      </c>
      <c r="V301" s="36">
        <f t="shared" si="31"/>
        <v>3.2242537106000002E-2</v>
      </c>
      <c r="W301" s="36">
        <f t="shared" si="32"/>
        <v>3.5309270439333337E-2</v>
      </c>
      <c r="X301" s="36">
        <f t="shared" si="33"/>
        <v>3.7703670439333335E-2</v>
      </c>
      <c r="Y301" s="36">
        <f t="shared" si="34"/>
        <v>4.4232092661555561E-2</v>
      </c>
      <c r="Z301" s="36">
        <f t="shared" si="35"/>
        <v>6.1567537106000006E-2</v>
      </c>
      <c r="AA301" s="36">
        <f t="shared" si="36"/>
        <v>8.0124537105999996E-2</v>
      </c>
      <c r="AB301" s="36">
        <f t="shared" si="37"/>
        <v>0.141700537106</v>
      </c>
      <c r="AC301" s="36">
        <f t="shared" si="38"/>
        <v>0.18275120377266668</v>
      </c>
      <c r="AE301" s="93">
        <f t="shared" si="59"/>
        <v>16</v>
      </c>
      <c r="AF301" s="36">
        <f t="shared" si="39"/>
        <v>3.6363770619368421E-2</v>
      </c>
      <c r="AG301" s="36">
        <f t="shared" si="40"/>
        <v>3.9478250495529409E-2</v>
      </c>
      <c r="AH301" s="36">
        <f t="shared" si="41"/>
        <v>4.1055391671999994E-2</v>
      </c>
      <c r="AI301" s="36">
        <f t="shared" si="42"/>
        <v>4.816692500533333E-2</v>
      </c>
      <c r="AJ301" s="36">
        <f t="shared" si="43"/>
        <v>6.0134191671999994E-2</v>
      </c>
      <c r="AK301" s="36">
        <f t="shared" si="44"/>
        <v>7.8203191671999989E-2</v>
      </c>
      <c r="AL301" s="36">
        <f t="shared" si="45"/>
        <v>0.120273191672</v>
      </c>
      <c r="AM301" s="36">
        <f t="shared" si="46"/>
        <v>0.14831985833866668</v>
      </c>
      <c r="AO301" s="93">
        <f t="shared" si="60"/>
        <v>16</v>
      </c>
      <c r="AP301" s="36">
        <f t="shared" si="8"/>
        <v>3.506209849155556E-2</v>
      </c>
      <c r="AQ301" s="36">
        <f t="shared" si="47"/>
        <v>3.8638013524235293E-2</v>
      </c>
      <c r="AR301" s="36">
        <f t="shared" si="9"/>
        <v>4.0230609602666667E-2</v>
      </c>
      <c r="AS301" s="36">
        <f t="shared" si="10"/>
        <v>4.884360960266667E-2</v>
      </c>
      <c r="AT301" s="36">
        <f t="shared" si="11"/>
        <v>6.3825542935999999E-2</v>
      </c>
      <c r="AU301" s="36">
        <f t="shared" si="12"/>
        <v>8.2873542936000008E-2</v>
      </c>
      <c r="AV301" s="36">
        <f t="shared" si="13"/>
        <v>0.13629054293599999</v>
      </c>
      <c r="AW301" s="36">
        <f t="shared" si="14"/>
        <v>0.17190187626933329</v>
      </c>
      <c r="AX301" s="119"/>
      <c r="AY301" s="93">
        <f t="shared" si="61"/>
        <v>16</v>
      </c>
      <c r="AZ301" s="118">
        <f t="shared" ca="1" si="48"/>
        <v>3.5833576837555559E-2</v>
      </c>
      <c r="BA301" s="118">
        <f t="shared" ca="1" si="49"/>
        <v>3.9943521282000002E-2</v>
      </c>
      <c r="BB301" s="118">
        <f t="shared" ca="1" si="50"/>
        <v>4.174845461533333E-2</v>
      </c>
      <c r="BC301" s="118">
        <f t="shared" ca="1" si="51"/>
        <v>5.1778021282E-2</v>
      </c>
      <c r="BD301" s="118">
        <f t="shared" ca="1" si="52"/>
        <v>6.8986521282000002E-2</v>
      </c>
      <c r="BE301" s="118">
        <f t="shared" ca="1" si="53"/>
        <v>9.3010521282000005E-2</v>
      </c>
      <c r="BF301" s="118">
        <f t="shared" ca="1" si="54"/>
        <v>0.16486852128200002</v>
      </c>
      <c r="BG301" s="118">
        <f t="shared" ca="1" si="55"/>
        <v>0.21277385461533332</v>
      </c>
    </row>
    <row r="302" spans="1:59" x14ac:dyDescent="0.25">
      <c r="A302" s="93">
        <f t="shared" si="56"/>
        <v>17</v>
      </c>
      <c r="B302" s="36">
        <f t="shared" si="15"/>
        <v>3.678863293778014E-2</v>
      </c>
      <c r="C302" s="36">
        <f t="shared" si="16"/>
        <v>3.9517444111414203E-2</v>
      </c>
      <c r="D302" s="36">
        <f t="shared" si="17"/>
        <v>4.0879551998098215E-2</v>
      </c>
      <c r="E302" s="36">
        <f t="shared" si="18"/>
        <v>4.6752119491759066E-2</v>
      </c>
      <c r="F302" s="36">
        <f t="shared" si="19"/>
        <v>5.8070561019525541E-2</v>
      </c>
      <c r="G302" s="36">
        <f t="shared" si="20"/>
        <v>7.1021794743265157E-2</v>
      </c>
      <c r="H302" s="36">
        <f t="shared" si="21"/>
        <v>0.10072528515166465</v>
      </c>
      <c r="I302" s="36">
        <f t="shared" si="22"/>
        <v>0.12052761209059766</v>
      </c>
      <c r="K302" s="93">
        <f t="shared" si="57"/>
        <v>17</v>
      </c>
      <c r="L302" s="36">
        <f t="shared" si="23"/>
        <v>3.2971498648210529E-2</v>
      </c>
      <c r="M302" s="36">
        <f t="shared" si="24"/>
        <v>3.6140524963999998E-2</v>
      </c>
      <c r="N302" s="36">
        <f t="shared" si="25"/>
        <v>3.8004758297333338E-2</v>
      </c>
      <c r="O302" s="36">
        <f t="shared" si="26"/>
        <v>4.4891224963999998E-2</v>
      </c>
      <c r="P302" s="36">
        <f t="shared" si="27"/>
        <v>5.8177024963999999E-2</v>
      </c>
      <c r="Q302" s="36">
        <f t="shared" si="28"/>
        <v>7.5766024964000006E-2</v>
      </c>
      <c r="R302" s="36">
        <f t="shared" si="29"/>
        <v>0.11376202496400001</v>
      </c>
      <c r="S302" s="36">
        <f t="shared" si="30"/>
        <v>0.13909269163066668</v>
      </c>
      <c r="U302" s="93">
        <f t="shared" si="58"/>
        <v>17</v>
      </c>
      <c r="V302" s="36">
        <f t="shared" si="31"/>
        <v>3.2732641866000001E-2</v>
      </c>
      <c r="W302" s="36">
        <f t="shared" si="32"/>
        <v>3.5786908532666667E-2</v>
      </c>
      <c r="X302" s="36">
        <f t="shared" si="33"/>
        <v>3.8153508532666663E-2</v>
      </c>
      <c r="Y302" s="36">
        <f t="shared" si="34"/>
        <v>4.4659252977111111E-2</v>
      </c>
      <c r="Z302" s="36">
        <f t="shared" si="35"/>
        <v>6.1914641866E-2</v>
      </c>
      <c r="AA302" s="36">
        <f t="shared" si="36"/>
        <v>8.047164186599999E-2</v>
      </c>
      <c r="AB302" s="36">
        <f t="shared" si="37"/>
        <v>0.142047641866</v>
      </c>
      <c r="AC302" s="36">
        <f t="shared" si="38"/>
        <v>0.18309830853266668</v>
      </c>
      <c r="AE302" s="93">
        <f t="shared" si="59"/>
        <v>17</v>
      </c>
      <c r="AF302" s="36">
        <f t="shared" si="39"/>
        <v>3.7161128595421047E-2</v>
      </c>
      <c r="AG302" s="36">
        <f t="shared" si="40"/>
        <v>4.0312122403470589E-2</v>
      </c>
      <c r="AH302" s="36">
        <f t="shared" si="41"/>
        <v>4.1886981226999999E-2</v>
      </c>
      <c r="AI302" s="36">
        <f t="shared" si="42"/>
        <v>4.9039447893666668E-2</v>
      </c>
      <c r="AJ302" s="36">
        <f t="shared" si="43"/>
        <v>6.0638181226999995E-2</v>
      </c>
      <c r="AK302" s="36">
        <f t="shared" si="44"/>
        <v>7.8707181226999989E-2</v>
      </c>
      <c r="AL302" s="36">
        <f t="shared" si="45"/>
        <v>0.120777181227</v>
      </c>
      <c r="AM302" s="36">
        <f t="shared" si="46"/>
        <v>0.14882384789366665</v>
      </c>
      <c r="AO302" s="93">
        <f t="shared" si="60"/>
        <v>17</v>
      </c>
      <c r="AP302" s="36">
        <f t="shared" si="8"/>
        <v>3.5838396827777778E-2</v>
      </c>
      <c r="AQ302" s="36">
        <f t="shared" si="47"/>
        <v>3.9424148461764709E-2</v>
      </c>
      <c r="AR302" s="36">
        <f t="shared" si="9"/>
        <v>4.1017552383333336E-2</v>
      </c>
      <c r="AS302" s="36">
        <f t="shared" si="10"/>
        <v>4.9702552383333334E-2</v>
      </c>
      <c r="AT302" s="36">
        <f t="shared" si="11"/>
        <v>6.4337619050000003E-2</v>
      </c>
      <c r="AU302" s="36">
        <f t="shared" si="12"/>
        <v>8.3385619050000012E-2</v>
      </c>
      <c r="AV302" s="36">
        <f t="shared" si="13"/>
        <v>0.13680261904999999</v>
      </c>
      <c r="AW302" s="36">
        <f t="shared" si="14"/>
        <v>0.17241395238333329</v>
      </c>
      <c r="AX302" s="119"/>
      <c r="AY302" s="93">
        <f t="shared" si="61"/>
        <v>17</v>
      </c>
      <c r="AZ302" s="118">
        <f t="shared" ca="1" si="48"/>
        <v>3.6571043042777779E-2</v>
      </c>
      <c r="BA302" s="118">
        <f t="shared" ca="1" si="49"/>
        <v>4.0731390265E-2</v>
      </c>
      <c r="BB302" s="118">
        <f t="shared" ca="1" si="50"/>
        <v>4.2487331931666664E-2</v>
      </c>
      <c r="BC302" s="118">
        <f t="shared" ca="1" si="51"/>
        <v>5.2600836693571434E-2</v>
      </c>
      <c r="BD302" s="118">
        <f t="shared" ca="1" si="52"/>
        <v>6.9394265265000005E-2</v>
      </c>
      <c r="BE302" s="118">
        <f t="shared" ca="1" si="53"/>
        <v>9.3418265265000008E-2</v>
      </c>
      <c r="BF302" s="118">
        <f t="shared" ca="1" si="54"/>
        <v>0.165276265265</v>
      </c>
      <c r="BG302" s="118">
        <f t="shared" ca="1" si="55"/>
        <v>0.21318159859833333</v>
      </c>
    </row>
    <row r="303" spans="1:59" x14ac:dyDescent="0.25">
      <c r="A303" s="93">
        <f t="shared" si="56"/>
        <v>18</v>
      </c>
      <c r="B303" s="36">
        <f t="shared" si="15"/>
        <v>3.7279350112448789E-2</v>
      </c>
      <c r="C303" s="36">
        <f t="shared" si="16"/>
        <v>4.011952233697319E-2</v>
      </c>
      <c r="D303" s="36">
        <f t="shared" si="17"/>
        <v>4.1419556354729409E-2</v>
      </c>
      <c r="E303" s="36">
        <f t="shared" si="18"/>
        <v>4.7262570686687252E-2</v>
      </c>
      <c r="F303" s="36">
        <f t="shared" si="19"/>
        <v>5.8383126854602743E-2</v>
      </c>
      <c r="G303" s="36">
        <f t="shared" si="20"/>
        <v>7.133436057834236E-2</v>
      </c>
      <c r="H303" s="36">
        <f t="shared" si="21"/>
        <v>0.10103785098674185</v>
      </c>
      <c r="I303" s="36">
        <f t="shared" si="22"/>
        <v>0.12084017792567486</v>
      </c>
      <c r="K303" s="93">
        <f t="shared" si="57"/>
        <v>18</v>
      </c>
      <c r="L303" s="36">
        <f t="shared" si="23"/>
        <v>3.3466607900736842E-2</v>
      </c>
      <c r="M303" s="36">
        <f t="shared" si="24"/>
        <v>3.6694512506000004E-2</v>
      </c>
      <c r="N303" s="36">
        <f t="shared" si="25"/>
        <v>3.8531650006E-2</v>
      </c>
      <c r="O303" s="36">
        <f t="shared" si="26"/>
        <v>4.5372050006000003E-2</v>
      </c>
      <c r="P303" s="36">
        <f t="shared" si="27"/>
        <v>5.8435450005999999E-2</v>
      </c>
      <c r="Q303" s="36">
        <f t="shared" si="28"/>
        <v>7.6024450005999999E-2</v>
      </c>
      <c r="R303" s="36">
        <f t="shared" si="29"/>
        <v>0.114020450006</v>
      </c>
      <c r="S303" s="36">
        <f t="shared" si="30"/>
        <v>0.13935111667266667</v>
      </c>
      <c r="U303" s="93">
        <f t="shared" si="58"/>
        <v>18</v>
      </c>
      <c r="V303" s="36">
        <f t="shared" si="31"/>
        <v>3.3193739559999998E-2</v>
      </c>
      <c r="W303" s="36">
        <f t="shared" si="32"/>
        <v>3.6235539560000002E-2</v>
      </c>
      <c r="X303" s="36">
        <f t="shared" si="33"/>
        <v>3.8574339560000004E-2</v>
      </c>
      <c r="Y303" s="36">
        <f t="shared" si="34"/>
        <v>4.5057406226666666E-2</v>
      </c>
      <c r="Z303" s="36">
        <f t="shared" si="35"/>
        <v>6.223273956E-2</v>
      </c>
      <c r="AA303" s="36">
        <f t="shared" si="36"/>
        <v>8.078973955999999E-2</v>
      </c>
      <c r="AB303" s="36">
        <f t="shared" si="37"/>
        <v>0.14236573956000001</v>
      </c>
      <c r="AC303" s="36">
        <f t="shared" si="38"/>
        <v>0.18341640622666669</v>
      </c>
      <c r="AE303" s="93">
        <f t="shared" si="59"/>
        <v>18</v>
      </c>
      <c r="AF303" s="36">
        <f t="shared" si="39"/>
        <v>3.792685806747368E-2</v>
      </c>
      <c r="AG303" s="36">
        <f t="shared" si="40"/>
        <v>4.1114365807411762E-2</v>
      </c>
      <c r="AH303" s="36">
        <f t="shared" si="41"/>
        <v>4.2686942277999997E-2</v>
      </c>
      <c r="AI303" s="36">
        <f t="shared" si="42"/>
        <v>4.9880342277999999E-2</v>
      </c>
      <c r="AJ303" s="36">
        <f t="shared" si="43"/>
        <v>6.1110542277999995E-2</v>
      </c>
      <c r="AK303" s="36">
        <f t="shared" si="44"/>
        <v>7.9179542278000004E-2</v>
      </c>
      <c r="AL303" s="36">
        <f t="shared" si="45"/>
        <v>0.121249542278</v>
      </c>
      <c r="AM303" s="36">
        <f t="shared" si="46"/>
        <v>0.14929620894466666</v>
      </c>
      <c r="AO303" s="93">
        <f t="shared" si="60"/>
        <v>18</v>
      </c>
      <c r="AP303" s="36">
        <f t="shared" si="8"/>
        <v>3.6587546818E-2</v>
      </c>
      <c r="AQ303" s="36">
        <f t="shared" si="47"/>
        <v>4.0183135053294114E-2</v>
      </c>
      <c r="AR303" s="36">
        <f t="shared" si="9"/>
        <v>4.1777346817999994E-2</v>
      </c>
      <c r="AS303" s="36">
        <f t="shared" si="10"/>
        <v>5.0534346817999995E-2</v>
      </c>
      <c r="AT303" s="36">
        <f t="shared" si="11"/>
        <v>6.4822546817999996E-2</v>
      </c>
      <c r="AU303" s="36">
        <f t="shared" si="12"/>
        <v>8.3870546818000005E-2</v>
      </c>
      <c r="AV303" s="36">
        <f t="shared" si="13"/>
        <v>0.13728754681799998</v>
      </c>
      <c r="AW303" s="36">
        <f t="shared" si="14"/>
        <v>0.17289888015133331</v>
      </c>
      <c r="AX303" s="119"/>
      <c r="AY303" s="93">
        <f t="shared" si="61"/>
        <v>18</v>
      </c>
      <c r="AZ303" s="118">
        <f t="shared" ca="1" si="48"/>
        <v>3.7290401043E-2</v>
      </c>
      <c r="BA303" s="118">
        <f t="shared" ca="1" si="49"/>
        <v>4.1501151042999999E-2</v>
      </c>
      <c r="BB303" s="118">
        <f t="shared" ca="1" si="50"/>
        <v>4.3208101043000005E-2</v>
      </c>
      <c r="BC303" s="118">
        <f t="shared" ca="1" si="51"/>
        <v>5.3405543900142863E-2</v>
      </c>
      <c r="BD303" s="118">
        <f t="shared" ca="1" si="52"/>
        <v>6.9783901043000002E-2</v>
      </c>
      <c r="BE303" s="118">
        <f t="shared" ca="1" si="53"/>
        <v>9.3807901043000005E-2</v>
      </c>
      <c r="BF303" s="118">
        <f t="shared" ca="1" si="54"/>
        <v>0.165665901043</v>
      </c>
      <c r="BG303" s="118">
        <f t="shared" ca="1" si="55"/>
        <v>0.21357123437633335</v>
      </c>
    </row>
    <row r="304" spans="1:59" x14ac:dyDescent="0.25">
      <c r="A304" s="93">
        <f t="shared" si="56"/>
        <v>19</v>
      </c>
      <c r="B304" s="36">
        <f t="shared" si="15"/>
        <v>3.773992559251254E-2</v>
      </c>
      <c r="C304" s="36">
        <f t="shared" si="16"/>
        <v>4.0691458867927265E-2</v>
      </c>
      <c r="D304" s="36">
        <f t="shared" si="17"/>
        <v>4.192941901675569E-2</v>
      </c>
      <c r="E304" s="36">
        <f t="shared" si="18"/>
        <v>4.7742880187010533E-2</v>
      </c>
      <c r="F304" s="36">
        <f t="shared" si="19"/>
        <v>5.866555099507504E-2</v>
      </c>
      <c r="G304" s="36">
        <f t="shared" si="20"/>
        <v>7.1616784718814649E-2</v>
      </c>
      <c r="H304" s="36">
        <f t="shared" si="21"/>
        <v>0.10132027512721416</v>
      </c>
      <c r="I304" s="36">
        <f t="shared" si="22"/>
        <v>0.12112260206614717</v>
      </c>
      <c r="K304" s="93">
        <f t="shared" si="57"/>
        <v>19</v>
      </c>
      <c r="L304" s="36">
        <f t="shared" si="23"/>
        <v>3.3950526953263158E-2</v>
      </c>
      <c r="M304" s="36">
        <f t="shared" si="24"/>
        <v>3.7237309848E-2</v>
      </c>
      <c r="N304" s="36">
        <f t="shared" si="25"/>
        <v>3.9047351514666664E-2</v>
      </c>
      <c r="O304" s="36">
        <f t="shared" si="26"/>
        <v>4.5841684847999997E-2</v>
      </c>
      <c r="P304" s="36">
        <f t="shared" si="27"/>
        <v>5.8682684848000002E-2</v>
      </c>
      <c r="Q304" s="36">
        <f t="shared" si="28"/>
        <v>7.627168484800001E-2</v>
      </c>
      <c r="R304" s="36">
        <f t="shared" si="29"/>
        <v>0.114267684848</v>
      </c>
      <c r="S304" s="36">
        <f t="shared" si="30"/>
        <v>0.13959835151466668</v>
      </c>
      <c r="U304" s="93">
        <f t="shared" si="58"/>
        <v>19</v>
      </c>
      <c r="V304" s="36">
        <f t="shared" si="31"/>
        <v>3.3628998734000007E-2</v>
      </c>
      <c r="W304" s="36">
        <f t="shared" si="32"/>
        <v>3.6658332067333335E-2</v>
      </c>
      <c r="X304" s="36">
        <f t="shared" si="33"/>
        <v>3.8969332067333336E-2</v>
      </c>
      <c r="Y304" s="36">
        <f t="shared" si="34"/>
        <v>4.5429720956222226E-2</v>
      </c>
      <c r="Z304" s="36">
        <f t="shared" si="35"/>
        <v>6.2524998734000012E-2</v>
      </c>
      <c r="AA304" s="36">
        <f t="shared" si="36"/>
        <v>8.1081998734000002E-2</v>
      </c>
      <c r="AB304" s="36">
        <f t="shared" si="37"/>
        <v>0.14265799873400001</v>
      </c>
      <c r="AC304" s="36">
        <f t="shared" si="38"/>
        <v>0.18370866540066669</v>
      </c>
      <c r="AE304" s="93">
        <f t="shared" si="59"/>
        <v>19</v>
      </c>
      <c r="AF304" s="36">
        <f t="shared" si="39"/>
        <v>3.8660694801526313E-2</v>
      </c>
      <c r="AG304" s="36">
        <f t="shared" si="40"/>
        <v>4.1884716473352943E-2</v>
      </c>
      <c r="AH304" s="36">
        <f t="shared" si="41"/>
        <v>4.3455010591000001E-2</v>
      </c>
      <c r="AI304" s="36">
        <f t="shared" si="42"/>
        <v>5.068934392433333E-2</v>
      </c>
      <c r="AJ304" s="36">
        <f t="shared" si="43"/>
        <v>6.1551010590999995E-2</v>
      </c>
      <c r="AK304" s="36">
        <f t="shared" si="44"/>
        <v>7.962001059099999E-2</v>
      </c>
      <c r="AL304" s="36">
        <f t="shared" si="45"/>
        <v>0.121690010591</v>
      </c>
      <c r="AM304" s="36">
        <f t="shared" si="46"/>
        <v>0.14973667725766665</v>
      </c>
      <c r="AO304" s="93">
        <f t="shared" si="60"/>
        <v>19</v>
      </c>
      <c r="AP304" s="36">
        <f t="shared" si="8"/>
        <v>3.7310968965222222E-2</v>
      </c>
      <c r="AQ304" s="36">
        <f t="shared" si="47"/>
        <v>4.0916393801823527E-2</v>
      </c>
      <c r="AR304" s="36">
        <f t="shared" si="9"/>
        <v>4.2511413409666667E-2</v>
      </c>
      <c r="AS304" s="36">
        <f t="shared" si="10"/>
        <v>5.1340413409666663E-2</v>
      </c>
      <c r="AT304" s="36">
        <f t="shared" si="11"/>
        <v>6.5281746742999996E-2</v>
      </c>
      <c r="AU304" s="36">
        <f t="shared" si="12"/>
        <v>8.4329746743000006E-2</v>
      </c>
      <c r="AV304" s="36">
        <f t="shared" si="13"/>
        <v>0.13774674674299997</v>
      </c>
      <c r="AW304" s="36">
        <f t="shared" si="14"/>
        <v>0.1733580800763333</v>
      </c>
      <c r="AX304" s="119"/>
      <c r="AY304" s="93">
        <f t="shared" si="61"/>
        <v>19</v>
      </c>
      <c r="AZ304" s="118">
        <f t="shared" ca="1" si="48"/>
        <v>3.7993683996222223E-2</v>
      </c>
      <c r="BA304" s="118">
        <f t="shared" ca="1" si="49"/>
        <v>4.2254836774E-2</v>
      </c>
      <c r="BB304" s="118">
        <f t="shared" ca="1" si="50"/>
        <v>4.3912795107333327E-2</v>
      </c>
      <c r="BC304" s="118">
        <f t="shared" ca="1" si="51"/>
        <v>5.4194176059714286E-2</v>
      </c>
      <c r="BD304" s="118">
        <f t="shared" ca="1" si="52"/>
        <v>7.0157461774000007E-2</v>
      </c>
      <c r="BE304" s="118">
        <f t="shared" ca="1" si="53"/>
        <v>9.4181461773999997E-2</v>
      </c>
      <c r="BF304" s="118">
        <f t="shared" ca="1" si="54"/>
        <v>0.166039461774</v>
      </c>
      <c r="BG304" s="118">
        <f t="shared" ca="1" si="55"/>
        <v>0.21394479510733333</v>
      </c>
    </row>
    <row r="305" spans="1:59" x14ac:dyDescent="0.25">
      <c r="A305" s="93">
        <f t="shared" si="56"/>
        <v>20</v>
      </c>
      <c r="B305" s="36">
        <f t="shared" si="15"/>
        <v>3.8175576562571693E-2</v>
      </c>
      <c r="C305" s="36">
        <f t="shared" si="16"/>
        <v>4.1238470888876749E-2</v>
      </c>
      <c r="D305" s="36">
        <f t="shared" si="17"/>
        <v>4.2414357168777388E-2</v>
      </c>
      <c r="E305" s="36">
        <f t="shared" si="18"/>
        <v>4.8198265177329225E-2</v>
      </c>
      <c r="F305" s="36">
        <f t="shared" si="19"/>
        <v>5.8923050625542747E-2</v>
      </c>
      <c r="G305" s="36">
        <f t="shared" si="20"/>
        <v>7.1874284349282364E-2</v>
      </c>
      <c r="H305" s="36">
        <f t="shared" si="21"/>
        <v>0.10157777475768186</v>
      </c>
      <c r="I305" s="36">
        <f t="shared" si="22"/>
        <v>0.12138010169661487</v>
      </c>
      <c r="K305" s="93">
        <f t="shared" si="57"/>
        <v>20</v>
      </c>
      <c r="L305" s="36">
        <f t="shared" si="23"/>
        <v>3.4426650396789472E-2</v>
      </c>
      <c r="M305" s="36">
        <f t="shared" si="24"/>
        <v>3.7772311581000001E-2</v>
      </c>
      <c r="N305" s="36">
        <f t="shared" si="25"/>
        <v>3.9555257414333335E-2</v>
      </c>
      <c r="O305" s="36">
        <f t="shared" si="26"/>
        <v>4.6303524080999997E-2</v>
      </c>
      <c r="P305" s="36">
        <f t="shared" si="27"/>
        <v>5.8922124080999998E-2</v>
      </c>
      <c r="Q305" s="36">
        <f t="shared" si="28"/>
        <v>7.6511124080999998E-2</v>
      </c>
      <c r="R305" s="36">
        <f t="shared" si="29"/>
        <v>0.114507124081</v>
      </c>
      <c r="S305" s="36">
        <f t="shared" si="30"/>
        <v>0.13983779074766667</v>
      </c>
      <c r="U305" s="93">
        <f t="shared" si="58"/>
        <v>20</v>
      </c>
      <c r="V305" s="36">
        <f t="shared" si="31"/>
        <v>3.4040744242000001E-2</v>
      </c>
      <c r="W305" s="36">
        <f t="shared" si="32"/>
        <v>3.7057610908666667E-2</v>
      </c>
      <c r="X305" s="36">
        <f t="shared" si="33"/>
        <v>3.9340810908666667E-2</v>
      </c>
      <c r="Y305" s="36">
        <f t="shared" si="34"/>
        <v>4.5778522019777779E-2</v>
      </c>
      <c r="Z305" s="36">
        <f t="shared" si="35"/>
        <v>6.2793744242000002E-2</v>
      </c>
      <c r="AA305" s="36">
        <f t="shared" si="36"/>
        <v>8.1350744241999992E-2</v>
      </c>
      <c r="AB305" s="36">
        <f t="shared" si="37"/>
        <v>0.142926744242</v>
      </c>
      <c r="AC305" s="36">
        <f t="shared" si="38"/>
        <v>0.18397741090866668</v>
      </c>
      <c r="AE305" s="93">
        <f t="shared" si="59"/>
        <v>20</v>
      </c>
      <c r="AF305" s="36">
        <f t="shared" si="39"/>
        <v>3.9361758530578946E-2</v>
      </c>
      <c r="AG305" s="36">
        <f t="shared" si="40"/>
        <v>4.2622294134294116E-2</v>
      </c>
      <c r="AH305" s="36">
        <f t="shared" si="41"/>
        <v>4.4190305898999999E-2</v>
      </c>
      <c r="AI305" s="36">
        <f t="shared" si="42"/>
        <v>5.1465572565666667E-2</v>
      </c>
      <c r="AJ305" s="36">
        <f t="shared" si="43"/>
        <v>6.1958705898999995E-2</v>
      </c>
      <c r="AK305" s="36">
        <f t="shared" si="44"/>
        <v>8.002770589899999E-2</v>
      </c>
      <c r="AL305" s="36">
        <f t="shared" si="45"/>
        <v>0.122097705899</v>
      </c>
      <c r="AM305" s="36">
        <f t="shared" si="46"/>
        <v>0.15014437256566665</v>
      </c>
      <c r="AO305" s="93">
        <f t="shared" si="60"/>
        <v>20</v>
      </c>
      <c r="AP305" s="36">
        <f t="shared" si="8"/>
        <v>3.8008156160444444E-2</v>
      </c>
      <c r="AQ305" s="36">
        <f t="shared" si="47"/>
        <v>4.1623417598352946E-2</v>
      </c>
      <c r="AR305" s="36">
        <f t="shared" si="9"/>
        <v>4.3219245049333332E-2</v>
      </c>
      <c r="AS305" s="36">
        <f t="shared" si="10"/>
        <v>5.2120245049333332E-2</v>
      </c>
      <c r="AT305" s="36">
        <f t="shared" si="11"/>
        <v>6.5714711715999991E-2</v>
      </c>
      <c r="AU305" s="36">
        <f t="shared" si="12"/>
        <v>8.4762711716E-2</v>
      </c>
      <c r="AV305" s="36">
        <f t="shared" si="13"/>
        <v>0.13817971171599999</v>
      </c>
      <c r="AW305" s="36">
        <f t="shared" si="14"/>
        <v>0.17379104504933329</v>
      </c>
      <c r="AX305" s="119"/>
      <c r="AY305" s="93">
        <f t="shared" si="61"/>
        <v>20</v>
      </c>
      <c r="AZ305" s="118">
        <f t="shared" ca="1" si="48"/>
        <v>3.8681168931444444E-2</v>
      </c>
      <c r="BA305" s="118">
        <f t="shared" ca="1" si="49"/>
        <v>4.2992724487000006E-2</v>
      </c>
      <c r="BB305" s="118">
        <f t="shared" ca="1" si="50"/>
        <v>4.4601691153666662E-2</v>
      </c>
      <c r="BC305" s="118">
        <f t="shared" ca="1" si="51"/>
        <v>5.4967010201285714E-2</v>
      </c>
      <c r="BD305" s="118">
        <f t="shared" ca="1" si="52"/>
        <v>7.0515224486999997E-2</v>
      </c>
      <c r="BE305" s="118">
        <f t="shared" ca="1" si="53"/>
        <v>9.4539224487000001E-2</v>
      </c>
      <c r="BF305" s="118">
        <f t="shared" ca="1" si="54"/>
        <v>0.16639722448700001</v>
      </c>
      <c r="BG305" s="118">
        <f t="shared" ca="1" si="55"/>
        <v>0.21430255782033333</v>
      </c>
    </row>
    <row r="306" spans="1:59" x14ac:dyDescent="0.25">
      <c r="A306" s="93">
        <f t="shared" si="56"/>
        <v>21</v>
      </c>
      <c r="B306" s="36">
        <f t="shared" si="15"/>
        <v>3.8590447393376637E-2</v>
      </c>
      <c r="C306" s="36">
        <f t="shared" si="16"/>
        <v>4.1764702770572017E-2</v>
      </c>
      <c r="D306" s="36">
        <f t="shared" si="17"/>
        <v>4.2878515181544868E-2</v>
      </c>
      <c r="E306" s="36">
        <f t="shared" si="18"/>
        <v>4.8632870028393699E-2</v>
      </c>
      <c r="F306" s="36">
        <f t="shared" si="19"/>
        <v>5.9159770116756237E-2</v>
      </c>
      <c r="G306" s="36">
        <f t="shared" si="20"/>
        <v>7.2111003840495846E-2</v>
      </c>
      <c r="H306" s="36">
        <f t="shared" si="21"/>
        <v>0.10181449424889535</v>
      </c>
      <c r="I306" s="36">
        <f t="shared" si="22"/>
        <v>0.12161682118782836</v>
      </c>
      <c r="K306" s="93">
        <f t="shared" si="57"/>
        <v>21</v>
      </c>
      <c r="L306" s="36">
        <f t="shared" si="23"/>
        <v>3.4897781398315786E-2</v>
      </c>
      <c r="M306" s="36">
        <f t="shared" si="24"/>
        <v>3.8302320872000001E-2</v>
      </c>
      <c r="N306" s="36">
        <f t="shared" si="25"/>
        <v>4.0058170871999997E-2</v>
      </c>
      <c r="O306" s="36">
        <f t="shared" si="26"/>
        <v>4.6760370871999996E-2</v>
      </c>
      <c r="P306" s="36">
        <f t="shared" si="27"/>
        <v>5.9156570871999992E-2</v>
      </c>
      <c r="Q306" s="36">
        <f t="shared" si="28"/>
        <v>7.6745570871999999E-2</v>
      </c>
      <c r="R306" s="36">
        <f t="shared" si="29"/>
        <v>0.114741570872</v>
      </c>
      <c r="S306" s="36">
        <f t="shared" si="30"/>
        <v>0.14007223753866666</v>
      </c>
      <c r="U306" s="93">
        <f t="shared" si="58"/>
        <v>21</v>
      </c>
      <c r="V306" s="36">
        <f t="shared" si="31"/>
        <v>3.4430835121000002E-2</v>
      </c>
      <c r="W306" s="36">
        <f t="shared" si="32"/>
        <v>3.7435235120999999E-2</v>
      </c>
      <c r="X306" s="36">
        <f t="shared" si="33"/>
        <v>3.9690635121000004E-2</v>
      </c>
      <c r="Y306" s="36">
        <f t="shared" si="34"/>
        <v>4.6105668454333337E-2</v>
      </c>
      <c r="Z306" s="36">
        <f t="shared" si="35"/>
        <v>6.3040835121000005E-2</v>
      </c>
      <c r="AA306" s="36">
        <f t="shared" si="36"/>
        <v>8.1597835120999995E-2</v>
      </c>
      <c r="AB306" s="36">
        <f t="shared" si="37"/>
        <v>0.14317383512100001</v>
      </c>
      <c r="AC306" s="36">
        <f t="shared" si="38"/>
        <v>0.18422450178766669</v>
      </c>
      <c r="AE306" s="93">
        <f t="shared" si="59"/>
        <v>21</v>
      </c>
      <c r="AF306" s="36">
        <f t="shared" si="39"/>
        <v>4.0028940698631582E-2</v>
      </c>
      <c r="AG306" s="36">
        <f t="shared" si="40"/>
        <v>4.3325990234235293E-2</v>
      </c>
      <c r="AH306" s="36">
        <f t="shared" si="41"/>
        <v>4.4891719646E-2</v>
      </c>
      <c r="AI306" s="36">
        <f t="shared" si="42"/>
        <v>5.2207919645999995E-2</v>
      </c>
      <c r="AJ306" s="36">
        <f t="shared" si="43"/>
        <v>6.2332519645999993E-2</v>
      </c>
      <c r="AK306" s="36">
        <f t="shared" si="44"/>
        <v>8.0401519645999994E-2</v>
      </c>
      <c r="AL306" s="36">
        <f t="shared" si="45"/>
        <v>0.122471519646</v>
      </c>
      <c r="AM306" s="36">
        <f t="shared" si="46"/>
        <v>0.15051818631266667</v>
      </c>
      <c r="AO306" s="93">
        <f t="shared" si="60"/>
        <v>21</v>
      </c>
      <c r="AP306" s="36">
        <f t="shared" si="8"/>
        <v>3.8684035453666665E-2</v>
      </c>
      <c r="AQ306" s="36">
        <f t="shared" si="47"/>
        <v>4.2309133492882352E-2</v>
      </c>
      <c r="AR306" s="36">
        <f t="shared" si="9"/>
        <v>4.3905768787000005E-2</v>
      </c>
      <c r="AS306" s="36">
        <f t="shared" si="10"/>
        <v>5.2878768786999999E-2</v>
      </c>
      <c r="AT306" s="36">
        <f t="shared" si="11"/>
        <v>6.6126368786999998E-2</v>
      </c>
      <c r="AU306" s="36">
        <f t="shared" si="12"/>
        <v>8.5174368787000007E-2</v>
      </c>
      <c r="AV306" s="36">
        <f t="shared" si="13"/>
        <v>0.13859136878699999</v>
      </c>
      <c r="AW306" s="36">
        <f t="shared" si="14"/>
        <v>0.17420270212033329</v>
      </c>
      <c r="AX306" s="119"/>
      <c r="AY306" s="93">
        <f t="shared" si="61"/>
        <v>21</v>
      </c>
      <c r="AZ306" s="118">
        <f t="shared" ca="1" si="48"/>
        <v>3.9358156479666666E-2</v>
      </c>
      <c r="BA306" s="118">
        <f t="shared" ca="1" si="49"/>
        <v>4.3720114813000005E-2</v>
      </c>
      <c r="BB306" s="118">
        <f t="shared" ca="1" si="50"/>
        <v>4.5280089812999996E-2</v>
      </c>
      <c r="BC306" s="118">
        <f t="shared" ca="1" si="51"/>
        <v>5.5729346955857142E-2</v>
      </c>
      <c r="BD306" s="118">
        <f t="shared" ca="1" si="52"/>
        <v>7.0862489813000001E-2</v>
      </c>
      <c r="BE306" s="118">
        <f t="shared" ca="1" si="53"/>
        <v>9.4886489813000005E-2</v>
      </c>
      <c r="BF306" s="118">
        <f t="shared" ca="1" si="54"/>
        <v>0.166744489813</v>
      </c>
      <c r="BG306" s="118">
        <f t="shared" ca="1" si="55"/>
        <v>0.21464982314633335</v>
      </c>
    </row>
    <row r="307" spans="1:59" x14ac:dyDescent="0.25">
      <c r="A307" s="93">
        <f t="shared" si="56"/>
        <v>22</v>
      </c>
      <c r="B307" s="36">
        <f t="shared" si="15"/>
        <v>3.8988165047930796E-2</v>
      </c>
      <c r="C307" s="36">
        <f t="shared" si="16"/>
        <v>4.22737814760165E-2</v>
      </c>
      <c r="D307" s="36">
        <f t="shared" si="17"/>
        <v>4.3325520018061559E-2</v>
      </c>
      <c r="E307" s="36">
        <f t="shared" si="18"/>
        <v>4.9050321703207389E-2</v>
      </c>
      <c r="F307" s="36">
        <f t="shared" si="19"/>
        <v>5.9379336431718943E-2</v>
      </c>
      <c r="G307" s="36">
        <f t="shared" si="20"/>
        <v>7.2330570155458546E-2</v>
      </c>
      <c r="H307" s="36">
        <f t="shared" si="21"/>
        <v>0.10203406056385805</v>
      </c>
      <c r="I307" s="36">
        <f t="shared" si="22"/>
        <v>0.12183638750279106</v>
      </c>
      <c r="K307" s="93">
        <f t="shared" si="57"/>
        <v>22</v>
      </c>
      <c r="L307" s="36">
        <f t="shared" si="23"/>
        <v>3.5366384154842105E-2</v>
      </c>
      <c r="M307" s="36">
        <f t="shared" si="24"/>
        <v>3.8829801918000006E-2</v>
      </c>
      <c r="N307" s="36">
        <f t="shared" si="25"/>
        <v>4.0558556084666665E-2</v>
      </c>
      <c r="O307" s="36">
        <f t="shared" si="26"/>
        <v>4.7214689418E-2</v>
      </c>
      <c r="P307" s="36">
        <f t="shared" si="27"/>
        <v>5.9388489417999998E-2</v>
      </c>
      <c r="Q307" s="36">
        <f t="shared" si="28"/>
        <v>7.6977489418000006E-2</v>
      </c>
      <c r="R307" s="36">
        <f t="shared" si="29"/>
        <v>0.11497348941800001</v>
      </c>
      <c r="S307" s="36">
        <f t="shared" si="30"/>
        <v>0.14030415608466668</v>
      </c>
      <c r="U307" s="93">
        <f t="shared" si="58"/>
        <v>22</v>
      </c>
      <c r="V307" s="36">
        <f t="shared" si="31"/>
        <v>3.4800373401999998E-2</v>
      </c>
      <c r="W307" s="36">
        <f t="shared" si="32"/>
        <v>3.7792306735333334E-2</v>
      </c>
      <c r="X307" s="36">
        <f t="shared" si="33"/>
        <v>4.001990673533333E-2</v>
      </c>
      <c r="Y307" s="36">
        <f t="shared" si="34"/>
        <v>4.6412262290888892E-2</v>
      </c>
      <c r="Z307" s="36">
        <f t="shared" si="35"/>
        <v>6.3267373402000004E-2</v>
      </c>
      <c r="AA307" s="36">
        <f t="shared" si="36"/>
        <v>8.1824373401999995E-2</v>
      </c>
      <c r="AB307" s="36">
        <f t="shared" si="37"/>
        <v>0.14340037340200001</v>
      </c>
      <c r="AC307" s="36">
        <f t="shared" si="38"/>
        <v>0.18445104006866669</v>
      </c>
      <c r="AE307" s="93">
        <f t="shared" si="59"/>
        <v>22</v>
      </c>
      <c r="AF307" s="36">
        <f t="shared" si="39"/>
        <v>4.066033642468421E-2</v>
      </c>
      <c r="AG307" s="36">
        <f t="shared" si="40"/>
        <v>4.3993899892176475E-2</v>
      </c>
      <c r="AH307" s="36">
        <f t="shared" si="41"/>
        <v>4.5557346951E-2</v>
      </c>
      <c r="AI307" s="36">
        <f t="shared" si="42"/>
        <v>5.2914480284333335E-2</v>
      </c>
      <c r="AJ307" s="36">
        <f t="shared" si="43"/>
        <v>6.2670546950999995E-2</v>
      </c>
      <c r="AK307" s="36">
        <f t="shared" si="44"/>
        <v>8.0739546950999996E-2</v>
      </c>
      <c r="AL307" s="36">
        <f t="shared" si="45"/>
        <v>0.12280954695100001</v>
      </c>
      <c r="AM307" s="36">
        <f t="shared" si="46"/>
        <v>0.15085621361766666</v>
      </c>
      <c r="AO307" s="93">
        <f t="shared" si="60"/>
        <v>22</v>
      </c>
      <c r="AP307" s="36">
        <f t="shared" si="8"/>
        <v>3.9326152277888889E-2</v>
      </c>
      <c r="AQ307" s="36">
        <f t="shared" si="47"/>
        <v>4.2961086918411759E-2</v>
      </c>
      <c r="AR307" s="36">
        <f t="shared" si="9"/>
        <v>4.4558530055666665E-2</v>
      </c>
      <c r="AS307" s="36">
        <f t="shared" si="10"/>
        <v>5.3603530055666669E-2</v>
      </c>
      <c r="AT307" s="36">
        <f t="shared" si="11"/>
        <v>6.6504263388999993E-2</v>
      </c>
      <c r="AU307" s="36">
        <f t="shared" si="12"/>
        <v>8.5552263389000002E-2</v>
      </c>
      <c r="AV307" s="36">
        <f t="shared" si="13"/>
        <v>0.13896926338899998</v>
      </c>
      <c r="AW307" s="36">
        <f t="shared" si="14"/>
        <v>0.17458059672233331</v>
      </c>
      <c r="AX307" s="119"/>
      <c r="AY307" s="93">
        <f t="shared" si="61"/>
        <v>22</v>
      </c>
      <c r="AZ307" s="118">
        <f t="shared" ca="1" si="48"/>
        <v>4.0014364017888888E-2</v>
      </c>
      <c r="BA307" s="118">
        <f t="shared" ca="1" si="49"/>
        <v>4.4426725128999998E-2</v>
      </c>
      <c r="BB307" s="118">
        <f t="shared" ca="1" si="50"/>
        <v>4.5937708462333332E-2</v>
      </c>
      <c r="BC307" s="118">
        <f t="shared" ca="1" si="51"/>
        <v>5.6470903700428572E-2</v>
      </c>
      <c r="BD307" s="118">
        <f t="shared" ca="1" si="52"/>
        <v>7.1188975128999993E-2</v>
      </c>
      <c r="BE307" s="118">
        <f t="shared" ca="1" si="53"/>
        <v>9.521297512900001E-2</v>
      </c>
      <c r="BF307" s="118">
        <f t="shared" ca="1" si="54"/>
        <v>0.16707097512900002</v>
      </c>
      <c r="BG307" s="118">
        <f t="shared" ca="1" si="55"/>
        <v>0.21497630846233334</v>
      </c>
    </row>
    <row r="308" spans="1:59" x14ac:dyDescent="0.25">
      <c r="A308" s="93">
        <f t="shared" si="56"/>
        <v>23</v>
      </c>
      <c r="B308" s="36">
        <f t="shared" si="15"/>
        <v>3.9371423595236647E-2</v>
      </c>
      <c r="C308" s="36">
        <f t="shared" si="16"/>
        <v>4.2768401074212675E-2</v>
      </c>
      <c r="D308" s="36">
        <f t="shared" si="17"/>
        <v>4.3758065747329954E-2</v>
      </c>
      <c r="E308" s="36">
        <f t="shared" si="18"/>
        <v>4.9453314270772777E-2</v>
      </c>
      <c r="F308" s="36">
        <f t="shared" si="19"/>
        <v>5.958444363943334E-2</v>
      </c>
      <c r="G308" s="36">
        <f t="shared" si="20"/>
        <v>7.2535677363172957E-2</v>
      </c>
      <c r="H308" s="36">
        <f t="shared" si="21"/>
        <v>0.10223916777157245</v>
      </c>
      <c r="I308" s="36">
        <f t="shared" si="22"/>
        <v>0.12204149471050546</v>
      </c>
      <c r="K308" s="93">
        <f t="shared" si="57"/>
        <v>23</v>
      </c>
      <c r="L308" s="36">
        <f t="shared" si="23"/>
        <v>3.5834359583368419E-2</v>
      </c>
      <c r="M308" s="36">
        <f t="shared" si="24"/>
        <v>3.9356655636E-2</v>
      </c>
      <c r="N308" s="36">
        <f t="shared" si="25"/>
        <v>4.1058313969333335E-2</v>
      </c>
      <c r="O308" s="36">
        <f t="shared" si="26"/>
        <v>4.7668380635999999E-2</v>
      </c>
      <c r="P308" s="36">
        <f t="shared" si="27"/>
        <v>5.9619780636E-2</v>
      </c>
      <c r="Q308" s="36">
        <f t="shared" si="28"/>
        <v>7.7208780636000007E-2</v>
      </c>
      <c r="R308" s="36">
        <f t="shared" si="29"/>
        <v>0.115204780636</v>
      </c>
      <c r="S308" s="36">
        <f t="shared" si="30"/>
        <v>0.14053544730266668</v>
      </c>
      <c r="U308" s="93">
        <f t="shared" si="58"/>
        <v>23</v>
      </c>
      <c r="V308" s="36">
        <f t="shared" si="31"/>
        <v>3.5150453602000004E-2</v>
      </c>
      <c r="W308" s="36">
        <f t="shared" si="32"/>
        <v>3.812992026866667E-2</v>
      </c>
      <c r="X308" s="36">
        <f t="shared" si="33"/>
        <v>4.0329720268666672E-2</v>
      </c>
      <c r="Y308" s="36">
        <f t="shared" si="34"/>
        <v>4.6699398046444449E-2</v>
      </c>
      <c r="Z308" s="36">
        <f t="shared" si="35"/>
        <v>6.3474453602000006E-2</v>
      </c>
      <c r="AA308" s="36">
        <f t="shared" si="36"/>
        <v>8.2031453601999996E-2</v>
      </c>
      <c r="AB308" s="36">
        <f t="shared" si="37"/>
        <v>0.143607453602</v>
      </c>
      <c r="AC308" s="36">
        <f t="shared" si="38"/>
        <v>0.18465812026866668</v>
      </c>
      <c r="AE308" s="93">
        <f t="shared" si="59"/>
        <v>23</v>
      </c>
      <c r="AF308" s="36">
        <f t="shared" si="39"/>
        <v>4.1254280574736846E-2</v>
      </c>
      <c r="AG308" s="36">
        <f t="shared" si="40"/>
        <v>4.4624357974117651E-2</v>
      </c>
      <c r="AH308" s="36">
        <f t="shared" si="41"/>
        <v>4.618552268E-2</v>
      </c>
      <c r="AI308" s="36">
        <f t="shared" si="42"/>
        <v>5.3583589346666669E-2</v>
      </c>
      <c r="AJ308" s="36">
        <f t="shared" si="43"/>
        <v>6.2971122679999991E-2</v>
      </c>
      <c r="AK308" s="36">
        <f t="shared" si="44"/>
        <v>8.1040122679999993E-2</v>
      </c>
      <c r="AL308" s="36">
        <f t="shared" si="45"/>
        <v>0.12311012268</v>
      </c>
      <c r="AM308" s="36">
        <f t="shared" si="46"/>
        <v>0.15115678934666665</v>
      </c>
      <c r="AO308" s="93">
        <f t="shared" si="60"/>
        <v>23</v>
      </c>
      <c r="AP308" s="36">
        <f t="shared" si="8"/>
        <v>3.9939041504111109E-2</v>
      </c>
      <c r="AQ308" s="36">
        <f t="shared" si="47"/>
        <v>4.3583812745941176E-2</v>
      </c>
      <c r="AR308" s="36">
        <f t="shared" si="9"/>
        <v>4.5182063726333335E-2</v>
      </c>
      <c r="AS308" s="36">
        <f t="shared" si="10"/>
        <v>5.4299063726333335E-2</v>
      </c>
      <c r="AT308" s="36">
        <f t="shared" si="11"/>
        <v>6.6852930392999999E-2</v>
      </c>
      <c r="AU308" s="36">
        <f t="shared" si="12"/>
        <v>8.5900930393000008E-2</v>
      </c>
      <c r="AV308" s="36">
        <f t="shared" si="13"/>
        <v>0.139317930393</v>
      </c>
      <c r="AW308" s="36">
        <f t="shared" si="14"/>
        <v>0.1749292637263333</v>
      </c>
      <c r="AX308" s="119"/>
      <c r="AY308" s="93">
        <f t="shared" si="61"/>
        <v>23</v>
      </c>
      <c r="AZ308" s="118">
        <f t="shared" ca="1" si="48"/>
        <v>4.0654727127111115E-2</v>
      </c>
      <c r="BA308" s="118">
        <f t="shared" ca="1" si="49"/>
        <v>4.5117491016000003E-2</v>
      </c>
      <c r="BB308" s="118">
        <f t="shared" ca="1" si="50"/>
        <v>4.6579482682666665E-2</v>
      </c>
      <c r="BC308" s="118">
        <f t="shared" ca="1" si="51"/>
        <v>5.7196616015999999E-2</v>
      </c>
      <c r="BD308" s="118">
        <f t="shared" ca="1" si="52"/>
        <v>7.1499616015999995E-2</v>
      </c>
      <c r="BE308" s="118">
        <f t="shared" ca="1" si="53"/>
        <v>9.5523616016000013E-2</v>
      </c>
      <c r="BF308" s="118">
        <f t="shared" ca="1" si="54"/>
        <v>0.16738161601600002</v>
      </c>
      <c r="BG308" s="118">
        <f t="shared" ca="1" si="55"/>
        <v>0.21528694934933335</v>
      </c>
    </row>
    <row r="309" spans="1:59" x14ac:dyDescent="0.25">
      <c r="A309" s="93">
        <f t="shared" si="56"/>
        <v>24</v>
      </c>
      <c r="B309" s="36">
        <f t="shared" si="15"/>
        <v>3.9742933925081395E-2</v>
      </c>
      <c r="C309" s="36">
        <f t="shared" si="16"/>
        <v>4.3251272454947753E-2</v>
      </c>
      <c r="D309" s="36">
        <f t="shared" si="17"/>
        <v>4.4178863259137245E-2</v>
      </c>
      <c r="E309" s="36">
        <f t="shared" si="18"/>
        <v>4.9844558620877055E-2</v>
      </c>
      <c r="F309" s="36">
        <f t="shared" si="19"/>
        <v>5.9777802629686641E-2</v>
      </c>
      <c r="G309" s="36">
        <f t="shared" si="20"/>
        <v>7.2729036353426257E-2</v>
      </c>
      <c r="H309" s="36">
        <f t="shared" si="21"/>
        <v>0.10243252676182575</v>
      </c>
      <c r="I309" s="36">
        <f t="shared" si="22"/>
        <v>0.12223485370075876</v>
      </c>
      <c r="K309" s="93">
        <f t="shared" si="57"/>
        <v>24</v>
      </c>
      <c r="L309" s="36">
        <f t="shared" si="23"/>
        <v>3.6303677703894741E-2</v>
      </c>
      <c r="M309" s="36">
        <f t="shared" si="24"/>
        <v>3.9884852046000001E-2</v>
      </c>
      <c r="N309" s="36">
        <f t="shared" si="25"/>
        <v>4.1559414545999998E-2</v>
      </c>
      <c r="O309" s="36">
        <f t="shared" si="26"/>
        <v>4.8123414545999998E-2</v>
      </c>
      <c r="P309" s="36">
        <f t="shared" si="27"/>
        <v>5.9852414546000002E-2</v>
      </c>
      <c r="Q309" s="36">
        <f t="shared" si="28"/>
        <v>7.7441414546000009E-2</v>
      </c>
      <c r="R309" s="36">
        <f t="shared" si="29"/>
        <v>0.115437414546</v>
      </c>
      <c r="S309" s="36">
        <f t="shared" si="30"/>
        <v>0.14076808121266668</v>
      </c>
      <c r="U309" s="93">
        <f t="shared" si="58"/>
        <v>24</v>
      </c>
      <c r="V309" s="36">
        <f t="shared" si="31"/>
        <v>3.5481772987000004E-2</v>
      </c>
      <c r="W309" s="36">
        <f t="shared" si="32"/>
        <v>3.8448772987000002E-2</v>
      </c>
      <c r="X309" s="36">
        <f t="shared" si="33"/>
        <v>4.0620772987000002E-2</v>
      </c>
      <c r="Y309" s="36">
        <f t="shared" si="34"/>
        <v>4.6967772987E-2</v>
      </c>
      <c r="Z309" s="36">
        <f t="shared" si="35"/>
        <v>6.3662772987000002E-2</v>
      </c>
      <c r="AA309" s="36">
        <f t="shared" si="36"/>
        <v>8.2219772986999992E-2</v>
      </c>
      <c r="AB309" s="36">
        <f t="shared" si="37"/>
        <v>0.143795772987</v>
      </c>
      <c r="AC309" s="36">
        <f t="shared" si="38"/>
        <v>0.18484643965366668</v>
      </c>
      <c r="AE309" s="93">
        <f t="shared" si="59"/>
        <v>24</v>
      </c>
      <c r="AF309" s="36">
        <f t="shared" si="39"/>
        <v>4.1808681928789476E-2</v>
      </c>
      <c r="AG309" s="36">
        <f t="shared" si="40"/>
        <v>4.5215273260058822E-2</v>
      </c>
      <c r="AH309" s="36">
        <f t="shared" si="41"/>
        <v>4.6774155612999996E-2</v>
      </c>
      <c r="AI309" s="36">
        <f t="shared" si="42"/>
        <v>5.4213155612999997E-2</v>
      </c>
      <c r="AJ309" s="36">
        <f t="shared" si="43"/>
        <v>6.3232155612999996E-2</v>
      </c>
      <c r="AK309" s="36">
        <f t="shared" si="44"/>
        <v>8.1301155612999998E-2</v>
      </c>
      <c r="AL309" s="36">
        <f t="shared" si="45"/>
        <v>0.12337115561299999</v>
      </c>
      <c r="AM309" s="36">
        <f t="shared" si="46"/>
        <v>0.15141782227966666</v>
      </c>
      <c r="AO309" s="93">
        <f t="shared" si="60"/>
        <v>24</v>
      </c>
      <c r="AP309" s="36">
        <f t="shared" si="8"/>
        <v>4.0521289920333332E-2</v>
      </c>
      <c r="AQ309" s="36">
        <f t="shared" si="47"/>
        <v>4.4175897763470584E-2</v>
      </c>
      <c r="AR309" s="36">
        <f t="shared" si="9"/>
        <v>4.5774956586999996E-2</v>
      </c>
      <c r="AS309" s="36">
        <f t="shared" si="10"/>
        <v>5.4963956586999999E-2</v>
      </c>
      <c r="AT309" s="36">
        <f t="shared" si="11"/>
        <v>6.7170956586999994E-2</v>
      </c>
      <c r="AU309" s="36">
        <f t="shared" si="12"/>
        <v>8.6218956587000004E-2</v>
      </c>
      <c r="AV309" s="36">
        <f t="shared" si="13"/>
        <v>0.13963595658699998</v>
      </c>
      <c r="AW309" s="36">
        <f t="shared" si="14"/>
        <v>0.17524728992033331</v>
      </c>
      <c r="AX309" s="119"/>
      <c r="AY309" s="93">
        <f t="shared" si="61"/>
        <v>24</v>
      </c>
      <c r="AZ309" s="118">
        <f t="shared" ca="1" si="48"/>
        <v>4.1278720220333333E-2</v>
      </c>
      <c r="BA309" s="118">
        <f t="shared" ca="1" si="49"/>
        <v>4.5791886886999998E-2</v>
      </c>
      <c r="BB309" s="118">
        <f t="shared" ca="1" si="50"/>
        <v>4.7204886887000003E-2</v>
      </c>
      <c r="BC309" s="118">
        <f t="shared" ca="1" si="51"/>
        <v>5.7905958315571424E-2</v>
      </c>
      <c r="BD309" s="118">
        <f t="shared" ca="1" si="52"/>
        <v>7.1793886887000002E-2</v>
      </c>
      <c r="BE309" s="118">
        <f t="shared" ca="1" si="53"/>
        <v>9.5817886887000006E-2</v>
      </c>
      <c r="BF309" s="118">
        <f t="shared" ca="1" si="54"/>
        <v>0.167675886887</v>
      </c>
      <c r="BG309" s="118">
        <f t="shared" ca="1" si="55"/>
        <v>0.21558122022033332</v>
      </c>
    </row>
    <row r="310" spans="1:59" x14ac:dyDescent="0.25">
      <c r="A310" s="93">
        <f t="shared" si="56"/>
        <v>25</v>
      </c>
      <c r="B310" s="36">
        <f t="shared" si="15"/>
        <v>4.0104949200441151E-2</v>
      </c>
      <c r="C310" s="36">
        <f t="shared" si="16"/>
        <v>4.372464878119784E-2</v>
      </c>
      <c r="D310" s="36">
        <f t="shared" si="17"/>
        <v>4.4590165716459539E-2</v>
      </c>
      <c r="E310" s="36">
        <f t="shared" si="18"/>
        <v>5.0226307916496349E-2</v>
      </c>
      <c r="F310" s="36">
        <f t="shared" si="19"/>
        <v>5.9961666565454944E-2</v>
      </c>
      <c r="G310" s="36">
        <f t="shared" si="20"/>
        <v>7.291290028919456E-2</v>
      </c>
      <c r="H310" s="36">
        <f t="shared" si="21"/>
        <v>0.10261639069759407</v>
      </c>
      <c r="I310" s="36">
        <f t="shared" si="22"/>
        <v>0.12241871763652706</v>
      </c>
      <c r="K310" s="93">
        <f t="shared" si="57"/>
        <v>25</v>
      </c>
      <c r="L310" s="36">
        <f t="shared" si="23"/>
        <v>3.6776021798421057E-2</v>
      </c>
      <c r="M310" s="36">
        <f t="shared" si="24"/>
        <v>4.0416074430000004E-2</v>
      </c>
      <c r="N310" s="36">
        <f t="shared" si="25"/>
        <v>4.2063541096666671E-2</v>
      </c>
      <c r="O310" s="36">
        <f t="shared" si="26"/>
        <v>4.858147443E-2</v>
      </c>
      <c r="P310" s="36">
        <f t="shared" si="27"/>
        <v>6.0088074429999999E-2</v>
      </c>
      <c r="Q310" s="36">
        <f t="shared" si="28"/>
        <v>7.7677074430000007E-2</v>
      </c>
      <c r="R310" s="36">
        <f t="shared" si="29"/>
        <v>0.11567307442999999</v>
      </c>
      <c r="S310" s="36">
        <f t="shared" si="30"/>
        <v>0.14100374109666666</v>
      </c>
      <c r="U310" s="93">
        <f t="shared" si="58"/>
        <v>25</v>
      </c>
      <c r="V310" s="36">
        <f t="shared" si="31"/>
        <v>3.5794903882999995E-2</v>
      </c>
      <c r="W310" s="36">
        <f t="shared" si="32"/>
        <v>3.8749437216333331E-2</v>
      </c>
      <c r="X310" s="36">
        <f t="shared" si="33"/>
        <v>4.089363721633333E-2</v>
      </c>
      <c r="Y310" s="36">
        <f t="shared" si="34"/>
        <v>4.7217959438555557E-2</v>
      </c>
      <c r="Z310" s="36">
        <f t="shared" si="35"/>
        <v>6.3832903883000003E-2</v>
      </c>
      <c r="AA310" s="36">
        <f t="shared" si="36"/>
        <v>8.2389903882999993E-2</v>
      </c>
      <c r="AB310" s="36">
        <f t="shared" si="37"/>
        <v>0.14396590388300001</v>
      </c>
      <c r="AC310" s="36">
        <f t="shared" si="38"/>
        <v>0.18501657054966669</v>
      </c>
      <c r="AE310" s="93">
        <f t="shared" si="59"/>
        <v>25</v>
      </c>
      <c r="AF310" s="36">
        <f t="shared" si="39"/>
        <v>4.2321359014842103E-2</v>
      </c>
      <c r="AG310" s="36">
        <f t="shared" si="40"/>
        <v>4.5764464278000003E-2</v>
      </c>
      <c r="AH310" s="36">
        <f t="shared" si="41"/>
        <v>4.7321064278000001E-2</v>
      </c>
      <c r="AI310" s="36">
        <f t="shared" si="42"/>
        <v>5.4800997611333335E-2</v>
      </c>
      <c r="AJ310" s="36">
        <f t="shared" si="43"/>
        <v>6.3451464277999997E-2</v>
      </c>
      <c r="AK310" s="36">
        <f t="shared" si="44"/>
        <v>8.1520464277999999E-2</v>
      </c>
      <c r="AL310" s="36">
        <f t="shared" si="45"/>
        <v>0.123590464278</v>
      </c>
      <c r="AM310" s="36">
        <f t="shared" si="46"/>
        <v>0.15163713094466666</v>
      </c>
      <c r="AO310" s="93">
        <f t="shared" si="60"/>
        <v>25</v>
      </c>
      <c r="AP310" s="36">
        <f t="shared" si="8"/>
        <v>4.1071937138555552E-2</v>
      </c>
      <c r="AQ310" s="36">
        <f t="shared" si="47"/>
        <v>4.4736381583000001E-2</v>
      </c>
      <c r="AR310" s="36">
        <f t="shared" si="9"/>
        <v>4.6336248249666666E-2</v>
      </c>
      <c r="AS310" s="36">
        <f t="shared" si="10"/>
        <v>5.5597248249666664E-2</v>
      </c>
      <c r="AT310" s="36">
        <f t="shared" si="11"/>
        <v>6.7457381582999992E-2</v>
      </c>
      <c r="AU310" s="36">
        <f t="shared" si="12"/>
        <v>8.6505381583000002E-2</v>
      </c>
      <c r="AV310" s="36">
        <f t="shared" si="13"/>
        <v>0.13992238158299999</v>
      </c>
      <c r="AW310" s="36">
        <f t="shared" si="14"/>
        <v>0.17553371491633329</v>
      </c>
      <c r="AX310" s="119"/>
      <c r="AY310" s="93">
        <f t="shared" si="61"/>
        <v>25</v>
      </c>
      <c r="AZ310" s="118">
        <f t="shared" ca="1" si="48"/>
        <v>4.1886598538555558E-2</v>
      </c>
      <c r="BA310" s="118">
        <f t="shared" ca="1" si="49"/>
        <v>4.6450167983000001E-2</v>
      </c>
      <c r="BB310" s="118">
        <f t="shared" ca="1" si="50"/>
        <v>4.7814176316333334E-2</v>
      </c>
      <c r="BC310" s="118">
        <f t="shared" ca="1" si="51"/>
        <v>5.8599185840142856E-2</v>
      </c>
      <c r="BD310" s="118">
        <f t="shared" ca="1" si="52"/>
        <v>7.2072042983000004E-2</v>
      </c>
      <c r="BE310" s="118">
        <f t="shared" ca="1" si="53"/>
        <v>9.6096042983000007E-2</v>
      </c>
      <c r="BF310" s="118">
        <f t="shared" ca="1" si="54"/>
        <v>0.16795404298300001</v>
      </c>
      <c r="BG310" s="118">
        <f t="shared" ca="1" si="55"/>
        <v>0.21585937631633334</v>
      </c>
    </row>
    <row r="311" spans="1:59" x14ac:dyDescent="0.25">
      <c r="A311" s="93">
        <f t="shared" si="56"/>
        <v>26</v>
      </c>
      <c r="B311" s="36">
        <f t="shared" si="15"/>
        <v>4.04595952123823E-2</v>
      </c>
      <c r="C311" s="36">
        <f t="shared" si="16"/>
        <v>4.4190655844029314E-2</v>
      </c>
      <c r="D311" s="36">
        <f t="shared" si="17"/>
        <v>4.4994098910363226E-2</v>
      </c>
      <c r="E311" s="36">
        <f t="shared" si="18"/>
        <v>5.0600687948697029E-2</v>
      </c>
      <c r="F311" s="36">
        <f t="shared" si="19"/>
        <v>6.0138161237804647E-2</v>
      </c>
      <c r="G311" s="36">
        <f t="shared" si="20"/>
        <v>7.3089394961544263E-2</v>
      </c>
      <c r="H311" s="36">
        <f t="shared" si="21"/>
        <v>0.10279288536994376</v>
      </c>
      <c r="I311" s="36">
        <f t="shared" si="22"/>
        <v>0.12259521230887677</v>
      </c>
      <c r="K311" s="93">
        <f t="shared" si="57"/>
        <v>26</v>
      </c>
      <c r="L311" s="36">
        <f t="shared" si="23"/>
        <v>3.7253010242947367E-2</v>
      </c>
      <c r="M311" s="36">
        <f t="shared" si="24"/>
        <v>4.0951941164E-2</v>
      </c>
      <c r="N311" s="36">
        <f t="shared" si="25"/>
        <v>4.2572311997333329E-2</v>
      </c>
      <c r="O311" s="36">
        <f t="shared" si="26"/>
        <v>4.9044178664000002E-2</v>
      </c>
      <c r="P311" s="36">
        <f t="shared" si="27"/>
        <v>6.0328378663999996E-2</v>
      </c>
      <c r="Q311" s="36">
        <f t="shared" si="28"/>
        <v>7.7917378664000003E-2</v>
      </c>
      <c r="R311" s="36">
        <f t="shared" si="29"/>
        <v>0.11591337866400001</v>
      </c>
      <c r="S311" s="36">
        <f t="shared" si="30"/>
        <v>0.14124404533066667</v>
      </c>
      <c r="U311" s="93">
        <f t="shared" si="58"/>
        <v>26</v>
      </c>
      <c r="V311" s="36">
        <f t="shared" si="31"/>
        <v>3.6089926149000001E-2</v>
      </c>
      <c r="W311" s="36">
        <f t="shared" si="32"/>
        <v>3.9031992815666668E-2</v>
      </c>
      <c r="X311" s="36">
        <f t="shared" si="33"/>
        <v>4.1148392815666665E-2</v>
      </c>
      <c r="Y311" s="36">
        <f t="shared" si="34"/>
        <v>4.7450037260111114E-2</v>
      </c>
      <c r="Z311" s="36">
        <f t="shared" si="35"/>
        <v>6.3984926149000004E-2</v>
      </c>
      <c r="AA311" s="36">
        <f t="shared" si="36"/>
        <v>8.2541926148999994E-2</v>
      </c>
      <c r="AB311" s="36">
        <f t="shared" si="37"/>
        <v>0.14411792614899999</v>
      </c>
      <c r="AC311" s="36">
        <f t="shared" si="38"/>
        <v>0.18516859281566667</v>
      </c>
      <c r="AE311" s="93">
        <f t="shared" si="59"/>
        <v>26</v>
      </c>
      <c r="AF311" s="36">
        <f t="shared" si="39"/>
        <v>4.2789488176894735E-2</v>
      </c>
      <c r="AG311" s="36">
        <f t="shared" si="40"/>
        <v>4.6269107371941176E-2</v>
      </c>
      <c r="AH311" s="36">
        <f t="shared" si="41"/>
        <v>4.7823425018999999E-2</v>
      </c>
      <c r="AI311" s="36">
        <f t="shared" si="42"/>
        <v>5.5344291685666666E-2</v>
      </c>
      <c r="AJ311" s="36">
        <f t="shared" si="43"/>
        <v>6.3626225019000004E-2</v>
      </c>
      <c r="AK311" s="36">
        <f t="shared" si="44"/>
        <v>8.1695225019000006E-2</v>
      </c>
      <c r="AL311" s="36">
        <f t="shared" si="45"/>
        <v>0.123765225019</v>
      </c>
      <c r="AM311" s="36">
        <f t="shared" si="46"/>
        <v>0.15181189168566667</v>
      </c>
      <c r="AO311" s="93">
        <f t="shared" si="60"/>
        <v>26</v>
      </c>
      <c r="AP311" s="36">
        <f t="shared" si="8"/>
        <v>4.1587471104777778E-2</v>
      </c>
      <c r="AQ311" s="36">
        <f t="shared" si="47"/>
        <v>4.5261752150529411E-2</v>
      </c>
      <c r="AR311" s="36">
        <f t="shared" si="9"/>
        <v>4.6862426660333328E-2</v>
      </c>
      <c r="AS311" s="36">
        <f t="shared" si="10"/>
        <v>5.6195426660333329E-2</v>
      </c>
      <c r="AT311" s="36">
        <f t="shared" si="11"/>
        <v>6.7708693326999997E-2</v>
      </c>
      <c r="AU311" s="36">
        <f t="shared" si="12"/>
        <v>8.6756693327000006E-2</v>
      </c>
      <c r="AV311" s="36">
        <f t="shared" si="13"/>
        <v>0.14017369332699997</v>
      </c>
      <c r="AW311" s="36">
        <f t="shared" si="14"/>
        <v>0.1757850266603333</v>
      </c>
      <c r="AX311" s="119"/>
      <c r="AY311" s="93">
        <f t="shared" si="61"/>
        <v>26</v>
      </c>
      <c r="AZ311" s="118">
        <f t="shared" ca="1" si="48"/>
        <v>4.2476015332777776E-2</v>
      </c>
      <c r="BA311" s="118">
        <f t="shared" ca="1" si="49"/>
        <v>4.7089987555000004E-2</v>
      </c>
      <c r="BB311" s="118">
        <f t="shared" ca="1" si="50"/>
        <v>4.8405004221666666E-2</v>
      </c>
      <c r="BC311" s="118">
        <f t="shared" ca="1" si="51"/>
        <v>5.9273951840714288E-2</v>
      </c>
      <c r="BD311" s="118">
        <f t="shared" ca="1" si="52"/>
        <v>7.2331737554999997E-2</v>
      </c>
      <c r="BE311" s="118">
        <f t="shared" ca="1" si="53"/>
        <v>9.6355737555000001E-2</v>
      </c>
      <c r="BF311" s="118">
        <f t="shared" ca="1" si="54"/>
        <v>0.16821373755500002</v>
      </c>
      <c r="BG311" s="118">
        <f t="shared" ca="1" si="55"/>
        <v>0.21611907088833335</v>
      </c>
    </row>
    <row r="312" spans="1:59" x14ac:dyDescent="0.25">
      <c r="A312" s="93">
        <f t="shared" si="56"/>
        <v>27</v>
      </c>
      <c r="B312" s="36">
        <f t="shared" si="15"/>
        <v>4.0808424059612353E-2</v>
      </c>
      <c r="C312" s="36">
        <f t="shared" si="16"/>
        <v>4.4650845742149697E-2</v>
      </c>
      <c r="D312" s="36">
        <f t="shared" si="17"/>
        <v>4.5392214939555815E-2</v>
      </c>
      <c r="E312" s="36">
        <f t="shared" si="18"/>
        <v>5.0969250816186612E-2</v>
      </c>
      <c r="F312" s="36">
        <f t="shared" si="19"/>
        <v>6.0308838745443238E-2</v>
      </c>
      <c r="G312" s="36">
        <f t="shared" si="20"/>
        <v>7.3260072469182855E-2</v>
      </c>
      <c r="H312" s="36">
        <f t="shared" si="21"/>
        <v>0.10296356287758235</v>
      </c>
      <c r="I312" s="36">
        <f t="shared" si="22"/>
        <v>0.12276588981651537</v>
      </c>
      <c r="K312" s="93">
        <f t="shared" si="57"/>
        <v>27</v>
      </c>
      <c r="L312" s="36">
        <f t="shared" si="23"/>
        <v>3.7735909614473685E-2</v>
      </c>
      <c r="M312" s="36">
        <f t="shared" si="24"/>
        <v>4.1493718824999998E-2</v>
      </c>
      <c r="N312" s="36">
        <f t="shared" si="25"/>
        <v>4.3086993825000003E-2</v>
      </c>
      <c r="O312" s="36">
        <f t="shared" si="26"/>
        <v>4.9512793824999998E-2</v>
      </c>
      <c r="P312" s="36">
        <f t="shared" si="27"/>
        <v>6.0574593824999995E-2</v>
      </c>
      <c r="Q312" s="36">
        <f t="shared" si="28"/>
        <v>7.8163593825000002E-2</v>
      </c>
      <c r="R312" s="36">
        <f t="shared" si="29"/>
        <v>0.116159593825</v>
      </c>
      <c r="S312" s="36">
        <f t="shared" si="30"/>
        <v>0.14149026049166666</v>
      </c>
      <c r="U312" s="93">
        <f t="shared" si="58"/>
        <v>27</v>
      </c>
      <c r="V312" s="36">
        <f t="shared" si="31"/>
        <v>3.6367074754999999E-2</v>
      </c>
      <c r="W312" s="36">
        <f t="shared" si="32"/>
        <v>3.9296674754999997E-2</v>
      </c>
      <c r="X312" s="36">
        <f t="shared" si="33"/>
        <v>4.1385274755E-2</v>
      </c>
      <c r="Y312" s="36">
        <f t="shared" si="34"/>
        <v>4.766424142166667E-2</v>
      </c>
      <c r="Z312" s="36">
        <f t="shared" si="35"/>
        <v>6.4119074755000005E-2</v>
      </c>
      <c r="AA312" s="36">
        <f t="shared" si="36"/>
        <v>8.2676074754999995E-2</v>
      </c>
      <c r="AB312" s="36">
        <f t="shared" si="37"/>
        <v>0.14425207475500001</v>
      </c>
      <c r="AC312" s="36">
        <f t="shared" si="38"/>
        <v>0.18530274142166669</v>
      </c>
      <c r="AE312" s="93">
        <f t="shared" si="59"/>
        <v>27</v>
      </c>
      <c r="AF312" s="36">
        <f t="shared" si="39"/>
        <v>4.3210525028947365E-2</v>
      </c>
      <c r="AG312" s="36">
        <f t="shared" si="40"/>
        <v>4.6726658155882353E-2</v>
      </c>
      <c r="AH312" s="36">
        <f t="shared" si="41"/>
        <v>4.827869345E-2</v>
      </c>
      <c r="AI312" s="36">
        <f t="shared" si="42"/>
        <v>5.5840493450000001E-2</v>
      </c>
      <c r="AJ312" s="36">
        <f t="shared" si="43"/>
        <v>6.3753893449999988E-2</v>
      </c>
      <c r="AK312" s="36">
        <f t="shared" si="44"/>
        <v>8.1822893449999989E-2</v>
      </c>
      <c r="AL312" s="36">
        <f t="shared" si="45"/>
        <v>0.12389289345</v>
      </c>
      <c r="AM312" s="36">
        <f t="shared" si="46"/>
        <v>0.15193956011666665</v>
      </c>
      <c r="AO312" s="93">
        <f t="shared" si="60"/>
        <v>27</v>
      </c>
      <c r="AP312" s="36">
        <f t="shared" si="8"/>
        <v>4.2066850265999996E-2</v>
      </c>
      <c r="AQ312" s="36">
        <f t="shared" si="47"/>
        <v>4.5750967913058826E-2</v>
      </c>
      <c r="AR312" s="36">
        <f t="shared" si="9"/>
        <v>4.7352450265999997E-2</v>
      </c>
      <c r="AS312" s="36">
        <f t="shared" si="10"/>
        <v>5.6757450266000001E-2</v>
      </c>
      <c r="AT312" s="36">
        <f t="shared" si="11"/>
        <v>6.7923850265999994E-2</v>
      </c>
      <c r="AU312" s="36">
        <f t="shared" si="12"/>
        <v>8.6971850266000003E-2</v>
      </c>
      <c r="AV312" s="36">
        <f t="shared" si="13"/>
        <v>0.14038885026599998</v>
      </c>
      <c r="AW312" s="36">
        <f t="shared" si="14"/>
        <v>0.17600018359933331</v>
      </c>
      <c r="AX312" s="119"/>
      <c r="AY312" s="93">
        <f t="shared" si="61"/>
        <v>27</v>
      </c>
      <c r="AZ312" s="118">
        <f t="shared" ca="1" si="48"/>
        <v>4.3046911265000001E-2</v>
      </c>
      <c r="BA312" s="118">
        <f t="shared" ca="1" si="49"/>
        <v>4.7711286265E-2</v>
      </c>
      <c r="BB312" s="118">
        <f t="shared" ca="1" si="50"/>
        <v>4.8977311265000004E-2</v>
      </c>
      <c r="BC312" s="118">
        <f t="shared" ca="1" si="51"/>
        <v>5.9930196979285713E-2</v>
      </c>
      <c r="BD312" s="118">
        <f t="shared" ca="1" si="52"/>
        <v>7.2572911264999998E-2</v>
      </c>
      <c r="BE312" s="118">
        <f t="shared" ca="1" si="53"/>
        <v>9.6596911265000002E-2</v>
      </c>
      <c r="BF312" s="118">
        <f t="shared" ca="1" si="54"/>
        <v>0.16845491126500001</v>
      </c>
      <c r="BG312" s="118">
        <f t="shared" ca="1" si="55"/>
        <v>0.21636024459833333</v>
      </c>
    </row>
    <row r="313" spans="1:59" x14ac:dyDescent="0.25">
      <c r="A313" s="93">
        <f t="shared" si="56"/>
        <v>28</v>
      </c>
      <c r="B313" s="36">
        <f t="shared" si="15"/>
        <v>4.1153226904885307E-2</v>
      </c>
      <c r="C313" s="36">
        <f t="shared" si="16"/>
        <v>4.5107009638312982E-2</v>
      </c>
      <c r="D313" s="36">
        <f t="shared" si="17"/>
        <v>4.5786304966791314E-2</v>
      </c>
      <c r="E313" s="36">
        <f t="shared" si="18"/>
        <v>5.1333787681719104E-2</v>
      </c>
      <c r="F313" s="36">
        <f t="shared" si="19"/>
        <v>6.0475490251124753E-2</v>
      </c>
      <c r="G313" s="36">
        <f t="shared" si="20"/>
        <v>7.3426723974864355E-2</v>
      </c>
      <c r="H313" s="36">
        <f t="shared" si="21"/>
        <v>0.10313021438326386</v>
      </c>
      <c r="I313" s="36">
        <f t="shared" si="22"/>
        <v>0.12293254132219687</v>
      </c>
      <c r="K313" s="93">
        <f t="shared" si="57"/>
        <v>28</v>
      </c>
      <c r="L313" s="36">
        <f t="shared" si="23"/>
        <v>3.8226170038000003E-2</v>
      </c>
      <c r="M313" s="36">
        <f t="shared" si="24"/>
        <v>4.2042857538000002E-2</v>
      </c>
      <c r="N313" s="36">
        <f t="shared" si="25"/>
        <v>4.3609036704666669E-2</v>
      </c>
      <c r="O313" s="36">
        <f t="shared" si="26"/>
        <v>4.9988770038000001E-2</v>
      </c>
      <c r="P313" s="36">
        <f t="shared" si="27"/>
        <v>6.0828170038E-2</v>
      </c>
      <c r="Q313" s="36">
        <f t="shared" si="28"/>
        <v>7.8417170038E-2</v>
      </c>
      <c r="R313" s="36">
        <f t="shared" si="29"/>
        <v>0.116413170038</v>
      </c>
      <c r="S313" s="36">
        <f t="shared" si="30"/>
        <v>0.14174383670466667</v>
      </c>
      <c r="U313" s="93">
        <f t="shared" si="58"/>
        <v>28</v>
      </c>
      <c r="V313" s="36">
        <f t="shared" si="31"/>
        <v>3.6626355395999996E-2</v>
      </c>
      <c r="W313" s="36">
        <f t="shared" si="32"/>
        <v>3.9543488729333331E-2</v>
      </c>
      <c r="X313" s="36">
        <f t="shared" si="33"/>
        <v>4.1604288729333333E-2</v>
      </c>
      <c r="Y313" s="36">
        <f t="shared" si="34"/>
        <v>4.7860577618222225E-2</v>
      </c>
      <c r="Z313" s="36">
        <f t="shared" si="35"/>
        <v>6.4235355396000005E-2</v>
      </c>
      <c r="AA313" s="36">
        <f t="shared" si="36"/>
        <v>8.2792355395999995E-2</v>
      </c>
      <c r="AB313" s="36">
        <f t="shared" si="37"/>
        <v>0.14436835539600001</v>
      </c>
      <c r="AC313" s="36">
        <f t="shared" si="38"/>
        <v>0.18541902206266669</v>
      </c>
      <c r="AE313" s="93">
        <f t="shared" si="59"/>
        <v>28</v>
      </c>
      <c r="AF313" s="36">
        <f t="shared" si="39"/>
        <v>4.3581613347999995E-2</v>
      </c>
      <c r="AG313" s="36">
        <f t="shared" si="40"/>
        <v>4.713426040682353E-2</v>
      </c>
      <c r="AH313" s="36">
        <f t="shared" si="41"/>
        <v>4.8684013348000002E-2</v>
      </c>
      <c r="AI313" s="36">
        <f t="shared" si="42"/>
        <v>5.6286746681333336E-2</v>
      </c>
      <c r="AJ313" s="36">
        <f t="shared" si="43"/>
        <v>6.3831613347999999E-2</v>
      </c>
      <c r="AK313" s="36">
        <f t="shared" si="44"/>
        <v>8.1900613348000001E-2</v>
      </c>
      <c r="AL313" s="36">
        <f t="shared" si="45"/>
        <v>0.123970613348</v>
      </c>
      <c r="AM313" s="36">
        <f t="shared" si="46"/>
        <v>0.15201728001466666</v>
      </c>
      <c r="AO313" s="93">
        <f t="shared" si="60"/>
        <v>28</v>
      </c>
      <c r="AP313" s="36">
        <f t="shared" si="8"/>
        <v>4.250776899922222E-2</v>
      </c>
      <c r="AQ313" s="36">
        <f t="shared" si="47"/>
        <v>4.6201723247588235E-2</v>
      </c>
      <c r="AR313" s="36">
        <f t="shared" si="9"/>
        <v>4.7804013443666665E-2</v>
      </c>
      <c r="AS313" s="36">
        <f t="shared" si="10"/>
        <v>5.7281013443666665E-2</v>
      </c>
      <c r="AT313" s="36">
        <f t="shared" si="11"/>
        <v>6.8100546777000004E-2</v>
      </c>
      <c r="AU313" s="36">
        <f t="shared" si="12"/>
        <v>8.7148546777000013E-2</v>
      </c>
      <c r="AV313" s="36">
        <f t="shared" si="13"/>
        <v>0.14056554677699998</v>
      </c>
      <c r="AW313" s="36">
        <f t="shared" si="14"/>
        <v>0.17617688011033331</v>
      </c>
      <c r="AX313" s="119"/>
      <c r="AY313" s="93">
        <f t="shared" si="61"/>
        <v>28</v>
      </c>
      <c r="AZ313" s="118">
        <f t="shared" ca="1" si="48"/>
        <v>4.3598427326222225E-2</v>
      </c>
      <c r="BA313" s="118">
        <f t="shared" ca="1" si="49"/>
        <v>4.8313205104000001E-2</v>
      </c>
      <c r="BB313" s="118">
        <f t="shared" ca="1" si="50"/>
        <v>4.9530238437333327E-2</v>
      </c>
      <c r="BC313" s="118">
        <f t="shared" ca="1" si="51"/>
        <v>6.0567062246857144E-2</v>
      </c>
      <c r="BD313" s="118">
        <f t="shared" ca="1" si="52"/>
        <v>7.2794705104000004E-2</v>
      </c>
      <c r="BE313" s="118">
        <f t="shared" ca="1" si="53"/>
        <v>9.6818705104000008E-2</v>
      </c>
      <c r="BF313" s="118">
        <f t="shared" ca="1" si="54"/>
        <v>0.16867670510400001</v>
      </c>
      <c r="BG313" s="118">
        <f t="shared" ca="1" si="55"/>
        <v>0.21658203843733334</v>
      </c>
    </row>
    <row r="314" spans="1:59" x14ac:dyDescent="0.25">
      <c r="A314" s="93">
        <f t="shared" si="56"/>
        <v>29</v>
      </c>
      <c r="B314" s="36">
        <f t="shared" si="15"/>
        <v>4.1495519131444954E-2</v>
      </c>
      <c r="C314" s="36">
        <f t="shared" si="16"/>
        <v>4.5560662915762953E-2</v>
      </c>
      <c r="D314" s="36">
        <f t="shared" si="17"/>
        <v>4.6177884375313491E-2</v>
      </c>
      <c r="E314" s="36">
        <f t="shared" si="18"/>
        <v>5.1695813928538281E-2</v>
      </c>
      <c r="F314" s="36">
        <f t="shared" si="19"/>
        <v>6.0639631138092939E-2</v>
      </c>
      <c r="G314" s="36">
        <f t="shared" si="20"/>
        <v>7.3590864861832556E-2</v>
      </c>
      <c r="H314" s="36">
        <f t="shared" si="21"/>
        <v>0.10329435527023206</v>
      </c>
      <c r="I314" s="36">
        <f t="shared" si="22"/>
        <v>0.12309668220916506</v>
      </c>
      <c r="K314" s="93">
        <f t="shared" si="57"/>
        <v>29</v>
      </c>
      <c r="L314" s="36">
        <f t="shared" si="23"/>
        <v>3.872511410652632E-2</v>
      </c>
      <c r="M314" s="36">
        <f t="shared" si="24"/>
        <v>4.2600679895999999E-2</v>
      </c>
      <c r="N314" s="36">
        <f t="shared" si="25"/>
        <v>4.4139763229333329E-2</v>
      </c>
      <c r="O314" s="36">
        <f t="shared" si="26"/>
        <v>5.0473429895999997E-2</v>
      </c>
      <c r="P314" s="36">
        <f t="shared" si="27"/>
        <v>6.1090429895999998E-2</v>
      </c>
      <c r="Q314" s="36">
        <f t="shared" si="28"/>
        <v>7.8679429896000005E-2</v>
      </c>
      <c r="R314" s="36">
        <f t="shared" si="29"/>
        <v>0.11667542989599999</v>
      </c>
      <c r="S314" s="36">
        <f t="shared" si="30"/>
        <v>0.14200609656266666</v>
      </c>
      <c r="U314" s="93">
        <f t="shared" si="58"/>
        <v>29</v>
      </c>
      <c r="V314" s="36">
        <f t="shared" si="31"/>
        <v>3.6867735685E-2</v>
      </c>
      <c r="W314" s="36">
        <f t="shared" si="32"/>
        <v>3.9772402351666666E-2</v>
      </c>
      <c r="X314" s="36">
        <f t="shared" si="33"/>
        <v>4.1805402351666666E-2</v>
      </c>
      <c r="Y314" s="36">
        <f t="shared" si="34"/>
        <v>4.803901346277778E-2</v>
      </c>
      <c r="Z314" s="36">
        <f t="shared" si="35"/>
        <v>6.4333735685000004E-2</v>
      </c>
      <c r="AA314" s="36">
        <f t="shared" si="36"/>
        <v>8.2890735684999994E-2</v>
      </c>
      <c r="AB314" s="36">
        <f t="shared" si="37"/>
        <v>0.14446673568500001</v>
      </c>
      <c r="AC314" s="36">
        <f t="shared" si="38"/>
        <v>0.18551740235166669</v>
      </c>
      <c r="AE314" s="93">
        <f t="shared" si="59"/>
        <v>29</v>
      </c>
      <c r="AF314" s="36">
        <f t="shared" si="39"/>
        <v>4.3899876267052634E-2</v>
      </c>
      <c r="AG314" s="36">
        <f t="shared" si="40"/>
        <v>4.748903725776471E-2</v>
      </c>
      <c r="AH314" s="36">
        <f t="shared" si="41"/>
        <v>4.9036507845999999E-2</v>
      </c>
      <c r="AI314" s="36">
        <f t="shared" si="42"/>
        <v>5.6680174512666666E-2</v>
      </c>
      <c r="AJ314" s="36">
        <f t="shared" si="43"/>
        <v>6.3856507845999999E-2</v>
      </c>
      <c r="AK314" s="36">
        <f t="shared" si="44"/>
        <v>8.1925507846000001E-2</v>
      </c>
      <c r="AL314" s="36">
        <f t="shared" si="45"/>
        <v>0.123995507846</v>
      </c>
      <c r="AM314" s="36">
        <f t="shared" si="46"/>
        <v>0.15204217451266666</v>
      </c>
      <c r="AO314" s="93">
        <f t="shared" si="60"/>
        <v>29</v>
      </c>
      <c r="AP314" s="36">
        <f t="shared" si="8"/>
        <v>4.290839875844444E-2</v>
      </c>
      <c r="AQ314" s="36">
        <f t="shared" si="47"/>
        <v>4.6612189608117645E-2</v>
      </c>
      <c r="AR314" s="36">
        <f t="shared" si="9"/>
        <v>4.8215287647333335E-2</v>
      </c>
      <c r="AS314" s="36">
        <f t="shared" si="10"/>
        <v>5.7764287647333323E-2</v>
      </c>
      <c r="AT314" s="36">
        <f t="shared" si="11"/>
        <v>6.8236954313999995E-2</v>
      </c>
      <c r="AU314" s="36">
        <f t="shared" si="12"/>
        <v>8.7284954314000004E-2</v>
      </c>
      <c r="AV314" s="36">
        <f t="shared" si="13"/>
        <v>0.14070195431399998</v>
      </c>
      <c r="AW314" s="36">
        <f t="shared" si="14"/>
        <v>0.17631328764733328</v>
      </c>
      <c r="AX314" s="119"/>
      <c r="AY314" s="93">
        <f t="shared" si="61"/>
        <v>29</v>
      </c>
      <c r="AZ314" s="118">
        <f t="shared" ca="1" si="48"/>
        <v>4.4129973246444437E-2</v>
      </c>
      <c r="BA314" s="118">
        <f t="shared" ca="1" si="49"/>
        <v>4.8895153801999998E-2</v>
      </c>
      <c r="BB314" s="118">
        <f t="shared" ca="1" si="50"/>
        <v>5.0063195468666666E-2</v>
      </c>
      <c r="BC314" s="118">
        <f t="shared" ca="1" si="51"/>
        <v>6.118395737342857E-2</v>
      </c>
      <c r="BD314" s="118">
        <f t="shared" ca="1" si="52"/>
        <v>7.2996528801999999E-2</v>
      </c>
      <c r="BE314" s="118">
        <f t="shared" ca="1" si="53"/>
        <v>9.7020528802000003E-2</v>
      </c>
      <c r="BF314" s="118">
        <f t="shared" ca="1" si="54"/>
        <v>0.16887852880199999</v>
      </c>
      <c r="BG314" s="118">
        <f t="shared" ca="1" si="55"/>
        <v>0.21678386213533335</v>
      </c>
    </row>
    <row r="315" spans="1:59" x14ac:dyDescent="0.25">
      <c r="A315" s="93">
        <f t="shared" si="56"/>
        <v>30</v>
      </c>
      <c r="B315" s="36">
        <f t="shared" si="15"/>
        <v>4.1836840351823903E-2</v>
      </c>
      <c r="C315" s="36">
        <f t="shared" si="16"/>
        <v>4.6013345187032227E-2</v>
      </c>
      <c r="D315" s="36">
        <f t="shared" si="17"/>
        <v>4.6568492777654978E-2</v>
      </c>
      <c r="E315" s="36">
        <f t="shared" si="18"/>
        <v>5.2056869169176762E-2</v>
      </c>
      <c r="F315" s="36">
        <f t="shared" si="19"/>
        <v>6.0802801018880442E-2</v>
      </c>
      <c r="G315" s="36">
        <f t="shared" si="20"/>
        <v>7.3754034742620045E-2</v>
      </c>
      <c r="H315" s="36">
        <f t="shared" si="21"/>
        <v>0.10345752515101955</v>
      </c>
      <c r="I315" s="36">
        <f t="shared" si="22"/>
        <v>0.12325985208995256</v>
      </c>
      <c r="K315" s="93">
        <f t="shared" si="57"/>
        <v>30</v>
      </c>
      <c r="L315" s="36">
        <f t="shared" si="23"/>
        <v>3.9234089683052628E-2</v>
      </c>
      <c r="M315" s="36">
        <f t="shared" si="24"/>
        <v>4.3168533762E-2</v>
      </c>
      <c r="N315" s="36">
        <f t="shared" si="25"/>
        <v>4.4680521261999999E-2</v>
      </c>
      <c r="O315" s="36">
        <f t="shared" si="26"/>
        <v>5.0968121261999996E-2</v>
      </c>
      <c r="P315" s="36">
        <f t="shared" si="27"/>
        <v>6.1362721262E-2</v>
      </c>
      <c r="Q315" s="36">
        <f t="shared" si="28"/>
        <v>7.8951721262000008E-2</v>
      </c>
      <c r="R315" s="36">
        <f t="shared" si="29"/>
        <v>0.116947721262</v>
      </c>
      <c r="S315" s="36">
        <f t="shared" si="30"/>
        <v>0.14227838792866668</v>
      </c>
      <c r="U315" s="93">
        <f t="shared" si="58"/>
        <v>30</v>
      </c>
      <c r="V315" s="36">
        <f t="shared" si="31"/>
        <v>3.7090834816E-2</v>
      </c>
      <c r="W315" s="36">
        <f t="shared" si="32"/>
        <v>3.9983034816000004E-2</v>
      </c>
      <c r="X315" s="36">
        <f t="shared" si="33"/>
        <v>4.1988234816000003E-2</v>
      </c>
      <c r="Y315" s="36">
        <f t="shared" si="34"/>
        <v>4.8199168149333338E-2</v>
      </c>
      <c r="Z315" s="36">
        <f t="shared" si="35"/>
        <v>6.4413834816000007E-2</v>
      </c>
      <c r="AA315" s="36">
        <f t="shared" si="36"/>
        <v>8.2970834815999997E-2</v>
      </c>
      <c r="AB315" s="36">
        <f t="shared" si="37"/>
        <v>0.144546834816</v>
      </c>
      <c r="AC315" s="36">
        <f t="shared" si="38"/>
        <v>0.18559750148266668</v>
      </c>
      <c r="AE315" s="93">
        <f t="shared" si="59"/>
        <v>30</v>
      </c>
      <c r="AF315" s="36">
        <f t="shared" si="39"/>
        <v>4.4161969044105263E-2</v>
      </c>
      <c r="AG315" s="36">
        <f t="shared" si="40"/>
        <v>4.7787643966705887E-2</v>
      </c>
      <c r="AH315" s="36">
        <f t="shared" si="41"/>
        <v>4.9332832202E-2</v>
      </c>
      <c r="AI315" s="36">
        <f t="shared" si="42"/>
        <v>5.7017432202E-2</v>
      </c>
      <c r="AJ315" s="36">
        <f t="shared" si="43"/>
        <v>6.3825232201999996E-2</v>
      </c>
      <c r="AK315" s="36">
        <f t="shared" si="44"/>
        <v>8.1894232201999997E-2</v>
      </c>
      <c r="AL315" s="36">
        <f t="shared" si="45"/>
        <v>0.12396423220200001</v>
      </c>
      <c r="AM315" s="36">
        <f t="shared" si="46"/>
        <v>0.15201089886866667</v>
      </c>
      <c r="AO315" s="93">
        <f t="shared" si="60"/>
        <v>30</v>
      </c>
      <c r="AP315" s="36">
        <f t="shared" si="8"/>
        <v>4.3265371695666667E-2</v>
      </c>
      <c r="AQ315" s="36">
        <f t="shared" si="47"/>
        <v>4.6978999146647056E-2</v>
      </c>
      <c r="AR315" s="36">
        <f t="shared" si="9"/>
        <v>4.8582905028999999E-2</v>
      </c>
      <c r="AS315" s="36">
        <f t="shared" si="10"/>
        <v>5.8203905028999997E-2</v>
      </c>
      <c r="AT315" s="36">
        <f t="shared" si="11"/>
        <v>6.8329705029000001E-2</v>
      </c>
      <c r="AU315" s="36">
        <f t="shared" si="12"/>
        <v>8.7377705029000011E-2</v>
      </c>
      <c r="AV315" s="36">
        <f t="shared" si="13"/>
        <v>0.14079470502899999</v>
      </c>
      <c r="AW315" s="36">
        <f t="shared" si="14"/>
        <v>0.17640603836233329</v>
      </c>
      <c r="AX315" s="119"/>
      <c r="AY315" s="93">
        <f t="shared" si="61"/>
        <v>30</v>
      </c>
      <c r="AZ315" s="118">
        <f t="shared" ca="1" si="48"/>
        <v>4.4639273980666666E-2</v>
      </c>
      <c r="BA315" s="118">
        <f t="shared" ca="1" si="49"/>
        <v>4.9454857313999998E-2</v>
      </c>
      <c r="BB315" s="118">
        <f t="shared" ca="1" si="50"/>
        <v>5.0573907313999994E-2</v>
      </c>
      <c r="BC315" s="118">
        <f t="shared" ca="1" si="51"/>
        <v>6.1778607314000006E-2</v>
      </c>
      <c r="BD315" s="118">
        <f t="shared" ca="1" si="52"/>
        <v>7.3176107313999997E-2</v>
      </c>
      <c r="BE315" s="118">
        <f t="shared" ca="1" si="53"/>
        <v>9.7200107314E-2</v>
      </c>
      <c r="BF315" s="118">
        <f t="shared" ca="1" si="54"/>
        <v>0.16905810731400001</v>
      </c>
      <c r="BG315" s="118">
        <f t="shared" ca="1" si="55"/>
        <v>0.21696344064733333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5"/>
  <sheetViews>
    <sheetView topLeftCell="D279" workbookViewId="0"/>
  </sheetViews>
  <sheetFormatPr defaultRowHeight="15" x14ac:dyDescent="0.25"/>
  <cols>
    <col min="2" max="2" width="12" customWidth="1"/>
    <col min="3" max="4" width="11.7109375" customWidth="1"/>
    <col min="5" max="5" width="11.5703125" customWidth="1"/>
    <col min="6" max="6" width="16.140625" bestFit="1" customWidth="1"/>
    <col min="7" max="7" width="10.5703125" bestFit="1" customWidth="1"/>
  </cols>
  <sheetData>
    <row r="1" spans="1:7" x14ac:dyDescent="0.3">
      <c r="A1" s="7" t="s">
        <v>64</v>
      </c>
      <c r="B1" s="7"/>
      <c r="C1" s="7"/>
      <c r="D1" s="7"/>
      <c r="E1" s="7"/>
    </row>
    <row r="2" spans="1:7" x14ac:dyDescent="0.3">
      <c r="A2" s="7"/>
      <c r="B2" s="7"/>
      <c r="C2" s="7"/>
      <c r="D2" s="7"/>
      <c r="E2" s="7"/>
    </row>
    <row r="3" spans="1:7" x14ac:dyDescent="0.3">
      <c r="A3" s="7" t="s">
        <v>53</v>
      </c>
      <c r="B3" s="7"/>
      <c r="C3" s="7"/>
      <c r="D3" s="7"/>
      <c r="E3" s="7"/>
    </row>
    <row r="4" spans="1:7" x14ac:dyDescent="0.3">
      <c r="A4" s="91" t="s">
        <v>52</v>
      </c>
      <c r="B4" s="92"/>
      <c r="C4" s="37"/>
      <c r="D4" s="37"/>
      <c r="E4" s="37"/>
    </row>
    <row r="5" spans="1:7" x14ac:dyDescent="0.3">
      <c r="A5" s="34" t="s">
        <v>51</v>
      </c>
      <c r="B5" s="94">
        <v>41912</v>
      </c>
      <c r="C5" s="94">
        <v>42004</v>
      </c>
      <c r="D5" s="94">
        <v>42094</v>
      </c>
      <c r="E5" s="94">
        <v>42185</v>
      </c>
      <c r="F5" s="94">
        <v>42277</v>
      </c>
      <c r="G5" s="94">
        <v>42369</v>
      </c>
    </row>
    <row r="6" spans="1:7" x14ac:dyDescent="0.3">
      <c r="A6" s="93">
        <v>1</v>
      </c>
      <c r="B6" s="36">
        <f>'Treasury Yields by Qtr'!B6+'Long Term Spreads by Qtr'!B6/10000</f>
        <v>5.9032088251956228E-3</v>
      </c>
      <c r="C6" s="36">
        <f>'Treasury Yields by Qtr'!C6+'Long Term Spreads by Qtr'!C6/10000</f>
        <v>7.7217485960000007E-3</v>
      </c>
      <c r="D6" s="36">
        <f>'Treasury Yields by Qtr'!D6+'Long Term Spreads by Qtr'!D6/10000</f>
        <v>7.4897293340000001E-3</v>
      </c>
      <c r="E6" s="36">
        <f>'Treasury Yields by Qtr'!E6+'Long Term Spreads by Qtr'!E6/10000</f>
        <v>7.7167163850000008E-3</v>
      </c>
      <c r="F6" s="36">
        <f>'Treasury Yields by Qtr'!F6+'Long Term Spreads by Qtr'!F6/10000</f>
        <v>8.133742825E-3</v>
      </c>
      <c r="G6" s="36">
        <f>'Treasury Yields by Qtr'!G6+'Long Term Spreads by Qtr'!G6/10000</f>
        <v>1.1882738415999999E-2</v>
      </c>
    </row>
    <row r="7" spans="1:7" x14ac:dyDescent="0.3">
      <c r="A7" s="93">
        <f>A6+1</f>
        <v>2</v>
      </c>
      <c r="B7" s="36">
        <f>'Treasury Yields by Qtr'!B7+'Long Term Spreads by Qtr'!B7/10000</f>
        <v>1.1509045213131477E-2</v>
      </c>
      <c r="C7" s="36">
        <f>'Treasury Yields by Qtr'!C7+'Long Term Spreads by Qtr'!C7/10000</f>
        <v>1.2263765988000001E-2</v>
      </c>
      <c r="D7" s="36">
        <f>'Treasury Yields by Qtr'!D7+'Long Term Spreads by Qtr'!D7/10000</f>
        <v>1.0914818311E-2</v>
      </c>
      <c r="E7" s="36">
        <f>'Treasury Yields by Qtr'!E7+'Long Term Spreads by Qtr'!E7/10000</f>
        <v>1.1611902273000001E-2</v>
      </c>
      <c r="F7" s="36">
        <f>'Treasury Yields by Qtr'!F7+'Long Term Spreads by Qtr'!F7/10000</f>
        <v>1.1624844706999999E-2</v>
      </c>
      <c r="G7" s="36">
        <f>'Treasury Yields by Qtr'!G7+'Long Term Spreads by Qtr'!G7/10000</f>
        <v>1.5739019114999999E-2</v>
      </c>
    </row>
    <row r="8" spans="1:7" x14ac:dyDescent="0.3">
      <c r="A8" s="93">
        <f t="shared" ref="A8:A35" si="0">A7+1</f>
        <v>3</v>
      </c>
      <c r="B8" s="36">
        <f>'Treasury Yields by Qtr'!B8+'Long Term Spreads by Qtr'!B8/10000</f>
        <v>1.7252384092548229E-2</v>
      </c>
      <c r="C8" s="36">
        <f>'Treasury Yields by Qtr'!C8+'Long Term Spreads by Qtr'!C8/10000</f>
        <v>1.7262863632000001E-2</v>
      </c>
      <c r="D8" s="36">
        <f>'Treasury Yields by Qtr'!D8+'Long Term Spreads by Qtr'!D8/10000</f>
        <v>1.4955178064999998E-2</v>
      </c>
      <c r="E8" s="36">
        <f>'Treasury Yields by Qtr'!E8+'Long Term Spreads by Qtr'!E8/10000</f>
        <v>1.6010714951E-2</v>
      </c>
      <c r="F8" s="36">
        <f>'Treasury Yields by Qtr'!F8+'Long Term Spreads by Qtr'!F8/10000</f>
        <v>1.5203197198999999E-2</v>
      </c>
      <c r="G8" s="36">
        <f>'Treasury Yields by Qtr'!G8+'Long Term Spreads by Qtr'!G8/10000</f>
        <v>1.9022963801999998E-2</v>
      </c>
    </row>
    <row r="9" spans="1:7" x14ac:dyDescent="0.3">
      <c r="A9" s="93">
        <f t="shared" si="0"/>
        <v>4</v>
      </c>
      <c r="B9" s="36">
        <f>'Treasury Yields by Qtr'!B9+'Long Term Spreads by Qtr'!B9/10000</f>
        <v>2.2014259877279781E-2</v>
      </c>
      <c r="C9" s="36">
        <f>'Treasury Yields by Qtr'!C9+'Long Term Spreads by Qtr'!C9/10000</f>
        <v>2.1161105478E-2</v>
      </c>
      <c r="D9" s="36">
        <f>'Treasury Yields by Qtr'!D9+'Long Term Spreads by Qtr'!D9/10000</f>
        <v>1.8555939569999999E-2</v>
      </c>
      <c r="E9" s="36">
        <f>'Treasury Yields by Qtr'!E9+'Long Term Spreads by Qtr'!E9/10000</f>
        <v>2.0250762972E-2</v>
      </c>
      <c r="F9" s="36">
        <f>'Treasury Yields by Qtr'!F9+'Long Term Spreads by Qtr'!F9/10000</f>
        <v>1.8423921591000002E-2</v>
      </c>
      <c r="G9" s="36">
        <f>'Treasury Yields by Qtr'!G9+'Long Term Spreads by Qtr'!G9/10000</f>
        <v>2.2425028088000003E-2</v>
      </c>
    </row>
    <row r="10" spans="1:7" x14ac:dyDescent="0.3">
      <c r="A10" s="93">
        <f t="shared" si="0"/>
        <v>5</v>
      </c>
      <c r="B10" s="36">
        <f>'Treasury Yields by Qtr'!B10+'Long Term Spreads by Qtr'!B10/10000</f>
        <v>2.5564589935902438E-2</v>
      </c>
      <c r="C10" s="36">
        <f>'Treasury Yields by Qtr'!C10+'Long Term Spreads by Qtr'!C10/10000</f>
        <v>2.4033935709999999E-2</v>
      </c>
      <c r="D10" s="36">
        <f>'Treasury Yields by Qtr'!D10+'Long Term Spreads by Qtr'!D10/10000</f>
        <v>2.1327364005000002E-2</v>
      </c>
      <c r="E10" s="36">
        <f>'Treasury Yields by Qtr'!E10+'Long Term Spreads by Qtr'!E10/10000</f>
        <v>2.3836452745E-2</v>
      </c>
      <c r="F10" s="36">
        <f>'Treasury Yields by Qtr'!F10+'Long Term Spreads by Qtr'!F10/10000</f>
        <v>2.1250192548999999E-2</v>
      </c>
      <c r="G10" s="36">
        <f>'Treasury Yields by Qtr'!G10+'Long Term Spreads by Qtr'!G10/10000</f>
        <v>2.5038832492E-2</v>
      </c>
    </row>
    <row r="11" spans="1:7" x14ac:dyDescent="0.3">
      <c r="A11" s="93">
        <f t="shared" si="0"/>
        <v>6</v>
      </c>
      <c r="B11" s="36">
        <f>'Treasury Yields by Qtr'!B11+'Long Term Spreads by Qtr'!B11/10000</f>
        <v>2.8400606402436288E-2</v>
      </c>
      <c r="C11" s="36">
        <f>'Treasury Yields by Qtr'!C11+'Long Term Spreads by Qtr'!C11/10000</f>
        <v>2.6410744467000001E-2</v>
      </c>
      <c r="D11" s="36">
        <f>'Treasury Yields by Qtr'!D11+'Long Term Spreads by Qtr'!D11/10000</f>
        <v>2.3612497149000003E-2</v>
      </c>
      <c r="E11" s="36">
        <f>'Treasury Yields by Qtr'!E11+'Long Term Spreads by Qtr'!E11/10000</f>
        <v>2.6752021398000002E-2</v>
      </c>
      <c r="F11" s="36">
        <f>'Treasury Yields by Qtr'!F11+'Long Term Spreads by Qtr'!F11/10000</f>
        <v>2.3940142152E-2</v>
      </c>
      <c r="G11" s="36">
        <f>'Treasury Yields by Qtr'!G11+'Long Term Spreads by Qtr'!G11/10000</f>
        <v>2.7261866819000002E-2</v>
      </c>
    </row>
    <row r="12" spans="1:7" x14ac:dyDescent="0.3">
      <c r="A12" s="93">
        <f t="shared" si="0"/>
        <v>7</v>
      </c>
      <c r="B12" s="36">
        <f>'Treasury Yields by Qtr'!B12+'Long Term Spreads by Qtr'!B12/10000</f>
        <v>3.0254558298587857E-2</v>
      </c>
      <c r="C12" s="36">
        <f>'Treasury Yields by Qtr'!C12+'Long Term Spreads by Qtr'!C12/10000</f>
        <v>2.7852518328666663E-2</v>
      </c>
      <c r="D12" s="36">
        <f>'Treasury Yields by Qtr'!D12+'Long Term Spreads by Qtr'!D12/10000</f>
        <v>2.5102764207333334E-2</v>
      </c>
      <c r="E12" s="36">
        <f>'Treasury Yields by Qtr'!E12+'Long Term Spreads by Qtr'!E12/10000</f>
        <v>2.8594733411000002E-2</v>
      </c>
      <c r="F12" s="36">
        <f>'Treasury Yields by Qtr'!F12+'Long Term Spreads by Qtr'!F12/10000</f>
        <v>2.5709709989333335E-2</v>
      </c>
      <c r="G12" s="36">
        <f>'Treasury Yields by Qtr'!G12+'Long Term Spreads by Qtr'!G12/10000</f>
        <v>2.8648476772333335E-2</v>
      </c>
    </row>
    <row r="13" spans="1:7" x14ac:dyDescent="0.3">
      <c r="A13" s="93">
        <f t="shared" si="0"/>
        <v>8</v>
      </c>
      <c r="B13" s="36">
        <f>'Treasury Yields by Qtr'!B13+'Long Term Spreads by Qtr'!B13/10000</f>
        <v>3.1800689650698225E-2</v>
      </c>
      <c r="C13" s="36">
        <f>'Treasury Yields by Qtr'!C13+'Long Term Spreads by Qtr'!C13/10000</f>
        <v>2.8990838957333336E-2</v>
      </c>
      <c r="D13" s="36">
        <f>'Treasury Yields by Qtr'!D13+'Long Term Spreads by Qtr'!D13/10000</f>
        <v>2.6349865051666668E-2</v>
      </c>
      <c r="E13" s="36">
        <f>'Treasury Yields by Qtr'!E13+'Long Term Spreads by Qtr'!E13/10000</f>
        <v>3.0012992648E-2</v>
      </c>
      <c r="F13" s="36">
        <f>'Treasury Yields by Qtr'!F13+'Long Term Spreads by Qtr'!F13/10000</f>
        <v>2.7096706039666667E-2</v>
      </c>
      <c r="G13" s="36">
        <f>'Treasury Yields by Qtr'!G13+'Long Term Spreads by Qtr'!G13/10000</f>
        <v>2.9760189549666669E-2</v>
      </c>
    </row>
    <row r="14" spans="1:7" x14ac:dyDescent="0.3">
      <c r="A14" s="93">
        <f t="shared" si="0"/>
        <v>9</v>
      </c>
      <c r="B14" s="36">
        <f>'Treasury Yields by Qtr'!B14+'Long Term Spreads by Qtr'!B14/10000</f>
        <v>3.3117883004501997E-2</v>
      </c>
      <c r="C14" s="36">
        <f>'Treasury Yields by Qtr'!C14+'Long Term Spreads by Qtr'!C14/10000</f>
        <v>2.9926448115999996E-2</v>
      </c>
      <c r="D14" s="36">
        <f>'Treasury Yields by Qtr'!D14+'Long Term Spreads by Qtr'!D14/10000</f>
        <v>2.7424967211E-2</v>
      </c>
      <c r="E14" s="36">
        <f>'Treasury Yields by Qtr'!E14+'Long Term Spreads by Qtr'!E14/10000</f>
        <v>3.1170870302000001E-2</v>
      </c>
      <c r="F14" s="36">
        <f>'Treasury Yields by Qtr'!F14+'Long Term Spreads by Qtr'!F14/10000</f>
        <v>2.8246064565999998E-2</v>
      </c>
      <c r="G14" s="36">
        <f>'Treasury Yields by Qtr'!G14+'Long Term Spreads by Qtr'!G14/10000</f>
        <v>3.0699921115999996E-2</v>
      </c>
    </row>
    <row r="15" spans="1:7" x14ac:dyDescent="0.3">
      <c r="A15" s="93">
        <f t="shared" si="0"/>
        <v>10</v>
      </c>
      <c r="B15" s="36">
        <f>'Treasury Yields by Qtr'!B15+'Long Term Spreads by Qtr'!B15/10000</f>
        <v>3.4237680308054338E-2</v>
      </c>
      <c r="C15" s="36">
        <f>'Treasury Yields by Qtr'!C15+'Long Term Spreads by Qtr'!C15/10000</f>
        <v>3.0705771746411765E-2</v>
      </c>
      <c r="D15" s="36">
        <f>'Treasury Yields by Qtr'!D15+'Long Term Spreads by Qtr'!D15/10000</f>
        <v>2.8345238865999999E-2</v>
      </c>
      <c r="E15" s="36">
        <f>'Treasury Yields by Qtr'!E15+'Long Term Spreads by Qtr'!E15/10000</f>
        <v>3.2146896121235294E-2</v>
      </c>
      <c r="F15" s="36">
        <f>'Treasury Yields by Qtr'!F15+'Long Term Spreads by Qtr'!F15/10000</f>
        <v>2.9217527116588232E-2</v>
      </c>
      <c r="G15" s="36">
        <f>'Treasury Yields by Qtr'!G15+'Long Term Spreads by Qtr'!G15/10000</f>
        <v>3.1501149090470588E-2</v>
      </c>
    </row>
    <row r="16" spans="1:7" x14ac:dyDescent="0.3">
      <c r="A16" s="93">
        <f t="shared" si="0"/>
        <v>11</v>
      </c>
      <c r="B16" s="36">
        <f>'Treasury Yields by Qtr'!B16+'Long Term Spreads by Qtr'!B16/10000</f>
        <v>3.5199651789915076E-2</v>
      </c>
      <c r="C16" s="36">
        <f>'Treasury Yields by Qtr'!C16+'Long Term Spreads by Qtr'!C16/10000</f>
        <v>3.138052523882353E-2</v>
      </c>
      <c r="D16" s="36">
        <f>'Treasury Yields by Qtr'!D16+'Long Term Spreads by Qtr'!D16/10000</f>
        <v>2.9160969848999997E-2</v>
      </c>
      <c r="E16" s="36">
        <f>'Treasury Yields by Qtr'!E16+'Long Term Spreads by Qtr'!E16/10000</f>
        <v>3.3026558381470589E-2</v>
      </c>
      <c r="F16" s="36">
        <f>'Treasury Yields by Qtr'!F16+'Long Term Spreads by Qtr'!F16/10000</f>
        <v>3.0090533743176471E-2</v>
      </c>
      <c r="G16" s="36">
        <f>'Treasury Yields by Qtr'!G16+'Long Term Spreads by Qtr'!G16/10000</f>
        <v>3.2228709235941178E-2</v>
      </c>
    </row>
    <row r="17" spans="1:7" x14ac:dyDescent="0.3">
      <c r="A17" s="93">
        <f t="shared" si="0"/>
        <v>12</v>
      </c>
      <c r="B17" s="36">
        <f>'Treasury Yields by Qtr'!B17+'Long Term Spreads by Qtr'!B17/10000</f>
        <v>3.602548135461503E-2</v>
      </c>
      <c r="C17" s="36">
        <f>'Treasury Yields by Qtr'!C17+'Long Term Spreads by Qtr'!C17/10000</f>
        <v>3.1977172833235298E-2</v>
      </c>
      <c r="D17" s="36">
        <f>'Treasury Yields by Qtr'!D17+'Long Term Spreads by Qtr'!D17/10000</f>
        <v>2.9890670624999997E-2</v>
      </c>
      <c r="E17" s="36">
        <f>'Treasury Yields by Qtr'!E17+'Long Term Spreads by Qtr'!E17/10000</f>
        <v>3.3851551600705881E-2</v>
      </c>
      <c r="F17" s="36">
        <f>'Treasury Yields by Qtr'!F17+'Long Term Spreads by Qtr'!F17/10000</f>
        <v>3.0902817229764706E-2</v>
      </c>
      <c r="G17" s="36">
        <f>'Treasury Yields by Qtr'!G17+'Long Term Spreads by Qtr'!G17/10000</f>
        <v>3.2909482987411767E-2</v>
      </c>
    </row>
    <row r="18" spans="1:7" x14ac:dyDescent="0.3">
      <c r="A18" s="93">
        <f t="shared" si="0"/>
        <v>13</v>
      </c>
      <c r="B18" s="36">
        <f>'Treasury Yields by Qtr'!B18+'Long Term Spreads by Qtr'!B18/10000</f>
        <v>3.674437428789587E-2</v>
      </c>
      <c r="C18" s="36">
        <f>'Treasury Yields by Qtr'!C18+'Long Term Spreads by Qtr'!C18/10000</f>
        <v>3.2515192816647054E-2</v>
      </c>
      <c r="D18" s="36">
        <f>'Treasury Yields by Qtr'!D18+'Long Term Spreads by Qtr'!D18/10000</f>
        <v>3.0552178499999999E-2</v>
      </c>
      <c r="E18" s="36">
        <f>'Treasury Yields by Qtr'!E18+'Long Term Spreads by Qtr'!E18/10000</f>
        <v>3.4635968019941177E-2</v>
      </c>
      <c r="F18" s="36">
        <f>'Treasury Yields by Qtr'!F18+'Long Term Spreads by Qtr'!F18/10000</f>
        <v>3.1679009794352939E-2</v>
      </c>
      <c r="G18" s="36">
        <f>'Treasury Yields by Qtr'!G18+'Long Term Spreads by Qtr'!G18/10000</f>
        <v>3.3559485649882356E-2</v>
      </c>
    </row>
    <row r="19" spans="1:7" x14ac:dyDescent="0.3">
      <c r="A19" s="93">
        <f t="shared" si="0"/>
        <v>14</v>
      </c>
      <c r="B19" s="36">
        <f>'Treasury Yields by Qtr'!B19+'Long Term Spreads by Qtr'!B19/10000</f>
        <v>3.7379770412683817E-2</v>
      </c>
      <c r="C19" s="36">
        <f>'Treasury Yields by Qtr'!C19+'Long Term Spreads by Qtr'!C19/10000</f>
        <v>3.3008792291058825E-2</v>
      </c>
      <c r="D19" s="36">
        <f>'Treasury Yields by Qtr'!D19+'Long Term Spreads by Qtr'!D19/10000</f>
        <v>3.1158567440999999E-2</v>
      </c>
      <c r="E19" s="36">
        <f>'Treasury Yields by Qtr'!E19+'Long Term Spreads by Qtr'!E19/10000</f>
        <v>3.5383711066176472E-2</v>
      </c>
      <c r="F19" s="36">
        <f>'Treasury Yields by Qtr'!F19+'Long Term Spreads by Qtr'!F19/10000</f>
        <v>3.2421812798941171E-2</v>
      </c>
      <c r="G19" s="36">
        <f>'Treasury Yields by Qtr'!G19+'Long Term Spreads by Qtr'!G19/10000</f>
        <v>3.4181750191352944E-2</v>
      </c>
    </row>
    <row r="20" spans="1:7" x14ac:dyDescent="0.3">
      <c r="A20" s="93">
        <f t="shared" si="0"/>
        <v>15</v>
      </c>
      <c r="B20" s="36">
        <f>'Treasury Yields by Qtr'!B20+'Long Term Spreads by Qtr'!B20/10000</f>
        <v>3.7948334035835564E-2</v>
      </c>
      <c r="C20" s="36">
        <f>'Treasury Yields by Qtr'!C20+'Long Term Spreads by Qtr'!C20/10000</f>
        <v>3.3468162221470588E-2</v>
      </c>
      <c r="D20" s="36">
        <f>'Treasury Yields by Qtr'!D20+'Long Term Spreads by Qtr'!D20/10000</f>
        <v>3.1719652516999999E-2</v>
      </c>
      <c r="E20" s="36">
        <f>'Treasury Yields by Qtr'!E20+'Long Term Spreads by Qtr'!E20/10000</f>
        <v>3.6097698327411762E-2</v>
      </c>
      <c r="F20" s="36">
        <f>'Treasury Yields by Qtr'!F20+'Long Term Spreads by Qtr'!F20/10000</f>
        <v>3.313587705452941E-2</v>
      </c>
      <c r="G20" s="36">
        <f>'Treasury Yields by Qtr'!G20+'Long Term Spreads by Qtr'!G20/10000</f>
        <v>3.4781422207823529E-2</v>
      </c>
    </row>
    <row r="21" spans="1:7" x14ac:dyDescent="0.3">
      <c r="A21" s="93">
        <f t="shared" si="0"/>
        <v>16</v>
      </c>
      <c r="B21" s="36">
        <f>'Treasury Yields by Qtr'!B21+'Long Term Spreads by Qtr'!B21/10000</f>
        <v>3.8463127750373499E-2</v>
      </c>
      <c r="C21" s="36">
        <f>'Treasury Yields by Qtr'!C21+'Long Term Spreads by Qtr'!C21/10000</f>
        <v>3.3901377782882353E-2</v>
      </c>
      <c r="D21" s="36">
        <f>'Treasury Yields by Qtr'!D21+'Long Term Spreads by Qtr'!D21/10000</f>
        <v>3.2242537106000002E-2</v>
      </c>
      <c r="E21" s="36">
        <f>'Treasury Yields by Qtr'!E21+'Long Term Spreads by Qtr'!E21/10000</f>
        <v>3.6779485789647057E-2</v>
      </c>
      <c r="F21" s="36">
        <f>'Treasury Yields by Qtr'!F21+'Long Term Spreads by Qtr'!F21/10000</f>
        <v>3.3822778230117645E-2</v>
      </c>
      <c r="G21" s="36">
        <f>'Treasury Yields by Qtr'!G21+'Long Term Spreads by Qtr'!G21/10000</f>
        <v>3.5361109517294119E-2</v>
      </c>
    </row>
    <row r="22" spans="1:7" x14ac:dyDescent="0.3">
      <c r="A22" s="93">
        <f t="shared" si="0"/>
        <v>17</v>
      </c>
      <c r="B22" s="36">
        <f>'Treasury Yields by Qtr'!B22+'Long Term Spreads by Qtr'!B22/10000</f>
        <v>3.8934024689337154E-2</v>
      </c>
      <c r="C22" s="36">
        <f>'Treasury Yields by Qtr'!C22+'Long Term Spreads by Qtr'!C22/10000</f>
        <v>3.4314613199294117E-2</v>
      </c>
      <c r="D22" s="36">
        <f>'Treasury Yields by Qtr'!D22+'Long Term Spreads by Qtr'!D22/10000</f>
        <v>3.2732641866000001E-2</v>
      </c>
      <c r="E22" s="36">
        <f>'Treasury Yields by Qtr'!E22+'Long Term Spreads by Qtr'!E22/10000</f>
        <v>3.7429945932882354E-2</v>
      </c>
      <c r="F22" s="36">
        <f>'Treasury Yields by Qtr'!F22+'Long Term Spreads by Qtr'!F22/10000</f>
        <v>3.4485030814705886E-2</v>
      </c>
      <c r="G22" s="36">
        <f>'Treasury Yields by Qtr'!G22+'Long Term Spreads by Qtr'!G22/10000</f>
        <v>3.5923794676764709E-2</v>
      </c>
    </row>
    <row r="23" spans="1:7" x14ac:dyDescent="0.3">
      <c r="A23" s="93">
        <f t="shared" si="0"/>
        <v>18</v>
      </c>
      <c r="B23" s="36">
        <f>'Treasury Yields by Qtr'!B23+'Long Term Spreads by Qtr'!B23/10000</f>
        <v>3.9368924548294097E-2</v>
      </c>
      <c r="C23" s="36">
        <f>'Treasury Yields by Qtr'!C23+'Long Term Spreads by Qtr'!C23/10000</f>
        <v>3.4712861770705886E-2</v>
      </c>
      <c r="D23" s="36">
        <f>'Treasury Yields by Qtr'!D23+'Long Term Spreads by Qtr'!D23/10000</f>
        <v>3.3193739559999998E-2</v>
      </c>
      <c r="E23" s="36">
        <f>'Treasury Yields by Qtr'!E23+'Long Term Spreads by Qtr'!E23/10000</f>
        <v>3.8048777572117644E-2</v>
      </c>
      <c r="F23" s="36">
        <f>'Treasury Yields by Qtr'!F23+'Long Term Spreads by Qtr'!F23/10000</f>
        <v>3.5120135053294116E-2</v>
      </c>
      <c r="G23" s="36">
        <f>'Treasury Yields by Qtr'!G23+'Long Term Spreads by Qtr'!G23/10000</f>
        <v>3.64683716312353E-2</v>
      </c>
    </row>
    <row r="24" spans="1:7" x14ac:dyDescent="0.3">
      <c r="A24" s="93">
        <f t="shared" si="0"/>
        <v>19</v>
      </c>
      <c r="B24" s="36">
        <f>'Treasury Yields by Qtr'!B24+'Long Term Spreads by Qtr'!B24/10000</f>
        <v>3.9773682712646141E-2</v>
      </c>
      <c r="C24" s="36">
        <f>'Treasury Yields by Qtr'!C24+'Long Term Spreads by Qtr'!C24/10000</f>
        <v>3.5099920142117651E-2</v>
      </c>
      <c r="D24" s="36">
        <f>'Treasury Yields by Qtr'!D24+'Long Term Spreads by Qtr'!D24/10000</f>
        <v>3.3628998734000007E-2</v>
      </c>
      <c r="E24" s="36">
        <f>'Treasury Yields by Qtr'!E24+'Long Term Spreads by Qtr'!E24/10000</f>
        <v>3.8635716473352941E-2</v>
      </c>
      <c r="F24" s="36">
        <f>'Treasury Yields by Qtr'!F24+'Long Term Spreads by Qtr'!F24/10000</f>
        <v>3.5729511448882353E-2</v>
      </c>
      <c r="G24" s="36">
        <f>'Treasury Yields by Qtr'!G24+'Long Term Spreads by Qtr'!G24/10000</f>
        <v>3.6996873538705885E-2</v>
      </c>
    </row>
    <row r="25" spans="1:7" x14ac:dyDescent="0.3">
      <c r="A25" s="93">
        <f t="shared" si="0"/>
        <v>20</v>
      </c>
      <c r="B25" s="36">
        <f>'Treasury Yields by Qtr'!B25+'Long Term Spreads by Qtr'!B25/10000</f>
        <v>4.0153516366993589E-2</v>
      </c>
      <c r="C25" s="36">
        <f>'Treasury Yields by Qtr'!C25+'Long Term Spreads by Qtr'!C25/10000</f>
        <v>3.5479182904529415E-2</v>
      </c>
      <c r="D25" s="36">
        <f>'Treasury Yields by Qtr'!D25+'Long Term Spreads by Qtr'!D25/10000</f>
        <v>3.4040744242000001E-2</v>
      </c>
      <c r="E25" s="36">
        <f>'Treasury Yields by Qtr'!E25+'Long Term Spreads by Qtr'!E25/10000</f>
        <v>3.9189882369588237E-2</v>
      </c>
      <c r="F25" s="36">
        <f>'Treasury Yields by Qtr'!F25+'Long Term Spreads by Qtr'!F25/10000</f>
        <v>3.6312652892470584E-2</v>
      </c>
      <c r="G25" s="36">
        <f>'Treasury Yields by Qtr'!G25+'Long Term Spreads by Qtr'!G25/10000</f>
        <v>3.7509577428176469E-2</v>
      </c>
    </row>
    <row r="26" spans="1:7" x14ac:dyDescent="0.3">
      <c r="A26" s="93">
        <f t="shared" si="0"/>
        <v>21</v>
      </c>
      <c r="B26" s="36">
        <f>'Treasury Yields by Qtr'!B26+'Long Term Spreads by Qtr'!B26/10000</f>
        <v>4.0512569882086825E-2</v>
      </c>
      <c r="C26" s="36">
        <f>'Treasury Yields by Qtr'!C26+'Long Term Spreads by Qtr'!C26/10000</f>
        <v>3.5853453224941177E-2</v>
      </c>
      <c r="D26" s="36">
        <f>'Treasury Yields by Qtr'!D26+'Long Term Spreads by Qtr'!D26/10000</f>
        <v>3.4430835121000002E-2</v>
      </c>
      <c r="E26" s="36">
        <f>'Treasury Yields by Qtr'!E26+'Long Term Spreads by Qtr'!E26/10000</f>
        <v>3.9710166704823531E-2</v>
      </c>
      <c r="F26" s="36">
        <f>'Treasury Yields by Qtr'!F26+'Long Term Spreads by Qtr'!F26/10000</f>
        <v>3.6874486434058822E-2</v>
      </c>
      <c r="G26" s="36">
        <f>'Treasury Yields by Qtr'!G26+'Long Term Spreads by Qtr'!G26/10000</f>
        <v>3.801178393064706E-2</v>
      </c>
    </row>
    <row r="27" spans="1:7" x14ac:dyDescent="0.3">
      <c r="A27" s="93">
        <f t="shared" si="0"/>
        <v>22</v>
      </c>
      <c r="B27" s="36">
        <f>'Treasury Yields by Qtr'!B27+'Long Term Spreads by Qtr'!B27/10000</f>
        <v>4.0854470220929272E-2</v>
      </c>
      <c r="C27" s="36">
        <f>'Treasury Yields by Qtr'!C27+'Long Term Spreads by Qtr'!C27/10000</f>
        <v>3.6225195300352939E-2</v>
      </c>
      <c r="D27" s="36">
        <f>'Treasury Yields by Qtr'!D27+'Long Term Spreads by Qtr'!D27/10000</f>
        <v>3.4800373401999998E-2</v>
      </c>
      <c r="E27" s="36">
        <f>'Treasury Yields by Qtr'!E27+'Long Term Spreads by Qtr'!E27/10000</f>
        <v>4.019466459805883E-2</v>
      </c>
      <c r="F27" s="36">
        <f>'Treasury Yields by Qtr'!F27+'Long Term Spreads by Qtr'!F27/10000</f>
        <v>3.7402557506647061E-2</v>
      </c>
      <c r="G27" s="36">
        <f>'Treasury Yields by Qtr'!G27+'Long Term Spreads by Qtr'!G27/10000</f>
        <v>3.8493210423117645E-2</v>
      </c>
    </row>
    <row r="28" spans="1:7" x14ac:dyDescent="0.3">
      <c r="A28" s="93">
        <f t="shared" si="0"/>
        <v>23</v>
      </c>
      <c r="B28" s="36">
        <f>'Treasury Yields by Qtr'!B28+'Long Term Spreads by Qtr'!B28/10000</f>
        <v>4.1181911452523423E-2</v>
      </c>
      <c r="C28" s="36">
        <f>'Treasury Yields by Qtr'!C28+'Long Term Spreads by Qtr'!C28/10000</f>
        <v>3.6596310047764702E-2</v>
      </c>
      <c r="D28" s="36">
        <f>'Treasury Yields by Qtr'!D28+'Long Term Spreads by Qtr'!D28/10000</f>
        <v>3.5150453602000004E-2</v>
      </c>
      <c r="E28" s="36">
        <f>'Treasury Yields by Qtr'!E28+'Long Term Spreads by Qtr'!E28/10000</f>
        <v>4.0641710915294123E-2</v>
      </c>
      <c r="F28" s="36">
        <f>'Treasury Yields by Qtr'!F28+'Long Term Spreads by Qtr'!F28/10000</f>
        <v>3.7901400981235296E-2</v>
      </c>
      <c r="G28" s="36">
        <f>'Treasury Yields by Qtr'!G28+'Long Term Spreads by Qtr'!G28/10000</f>
        <v>3.8958792486588234E-2</v>
      </c>
    </row>
    <row r="29" spans="1:7" x14ac:dyDescent="0.3">
      <c r="A29" s="93">
        <f t="shared" si="0"/>
        <v>24</v>
      </c>
      <c r="B29" s="36">
        <f>'Treasury Yields by Qtr'!B29+'Long Term Spreads by Qtr'!B29/10000</f>
        <v>4.1497604466656464E-2</v>
      </c>
      <c r="C29" s="36">
        <f>'Treasury Yields by Qtr'!C29+'Long Term Spreads by Qtr'!C29/10000</f>
        <v>3.6968767487176472E-2</v>
      </c>
      <c r="D29" s="36">
        <f>'Treasury Yields by Qtr'!D29+'Long Term Spreads by Qtr'!D29/10000</f>
        <v>3.5481772987000004E-2</v>
      </c>
      <c r="E29" s="36">
        <f>'Treasury Yields by Qtr'!E29+'Long Term Spreads by Qtr'!E29/10000</f>
        <v>4.104921443652941E-2</v>
      </c>
      <c r="F29" s="36">
        <f>'Treasury Yields by Qtr'!F29+'Long Term Spreads by Qtr'!F29/10000</f>
        <v>3.8369603645823529E-2</v>
      </c>
      <c r="G29" s="36">
        <f>'Treasury Yields by Qtr'!G29+'Long Term Spreads by Qtr'!G29/10000</f>
        <v>3.9408004534058821E-2</v>
      </c>
    </row>
    <row r="30" spans="1:7" x14ac:dyDescent="0.3">
      <c r="A30" s="93">
        <f t="shared" si="0"/>
        <v>25</v>
      </c>
      <c r="B30" s="36">
        <f>'Treasury Yields by Qtr'!B30+'Long Term Spreads by Qtr'!B30/10000</f>
        <v>4.1803802426304514E-2</v>
      </c>
      <c r="C30" s="36">
        <f>'Treasury Yields by Qtr'!C30+'Long Term Spreads by Qtr'!C30/10000</f>
        <v>3.7344250900588238E-2</v>
      </c>
      <c r="D30" s="36">
        <f>'Treasury Yields by Qtr'!D30+'Long Term Spreads by Qtr'!D30/10000</f>
        <v>3.5794903882999995E-2</v>
      </c>
      <c r="E30" s="36">
        <f>'Treasury Yields by Qtr'!E30+'Long Term Spreads by Qtr'!E30/10000</f>
        <v>4.1414993689764708E-2</v>
      </c>
      <c r="F30" s="36">
        <f>'Treasury Yields by Qtr'!F30+'Long Term Spreads by Qtr'!F30/10000</f>
        <v>3.8806205112411764E-2</v>
      </c>
      <c r="G30" s="36">
        <f>'Treasury Yields by Qtr'!G30+'Long Term Spreads by Qtr'!G30/10000</f>
        <v>3.984110180652941E-2</v>
      </c>
    </row>
    <row r="31" spans="1:7" x14ac:dyDescent="0.3">
      <c r="A31" s="93">
        <f t="shared" si="0"/>
        <v>26</v>
      </c>
      <c r="B31" s="36">
        <f>'Treasury Yields by Qtr'!B31+'Long Term Spreads by Qtr'!B31/10000</f>
        <v>4.2102631122533957E-2</v>
      </c>
      <c r="C31" s="36">
        <f>'Treasury Yields by Qtr'!C31+'Long Term Spreads by Qtr'!C31/10000</f>
        <v>3.7724378663999997E-2</v>
      </c>
      <c r="D31" s="36">
        <f>'Treasury Yields by Qtr'!D31+'Long Term Spreads by Qtr'!D31/10000</f>
        <v>3.6089926149000001E-2</v>
      </c>
      <c r="E31" s="36">
        <f>'Treasury Yields by Qtr'!E31+'Long Term Spreads by Qtr'!E31/10000</f>
        <v>4.1736225018999998E-2</v>
      </c>
      <c r="F31" s="36">
        <f>'Treasury Yields by Qtr'!F31+'Long Term Spreads by Qtr'!F31/10000</f>
        <v>3.9207693326999998E-2</v>
      </c>
      <c r="G31" s="36">
        <f>'Treasury Yields by Qtr'!G31+'Long Term Spreads by Qtr'!G31/10000</f>
        <v>4.0255737555000004E-2</v>
      </c>
    </row>
    <row r="32" spans="1:7" x14ac:dyDescent="0.3">
      <c r="A32" s="93">
        <f t="shared" si="0"/>
        <v>27</v>
      </c>
      <c r="B32" s="36">
        <f>'Treasury Yields by Qtr'!B32+'Long Term Spreads by Qtr'!B32/10000</f>
        <v>4.2395642654052303E-2</v>
      </c>
      <c r="C32" s="36">
        <f>'Treasury Yields by Qtr'!C32+'Long Term Spreads by Qtr'!C32/10000</f>
        <v>3.8110417354411764E-2</v>
      </c>
      <c r="D32" s="36">
        <f>'Treasury Yields by Qtr'!D32+'Long Term Spreads by Qtr'!D32/10000</f>
        <v>3.6367074754999999E-2</v>
      </c>
      <c r="E32" s="36">
        <f>'Treasury Yields by Qtr'!E32+'Long Term Spreads by Qtr'!E32/10000</f>
        <v>4.2010364038235291E-2</v>
      </c>
      <c r="F32" s="36">
        <f>'Treasury Yields by Qtr'!F32+'Long Term Spreads by Qtr'!F32/10000</f>
        <v>3.9573026736588232E-2</v>
      </c>
      <c r="G32" s="36">
        <f>'Treasury Yields by Qtr'!G32+'Long Term Spreads by Qtr'!G32/10000</f>
        <v>4.0651852441470591E-2</v>
      </c>
    </row>
    <row r="33" spans="1:7" x14ac:dyDescent="0.3">
      <c r="A33" s="93">
        <f t="shared" si="0"/>
        <v>28</v>
      </c>
      <c r="B33" s="36">
        <f>'Treasury Yields by Qtr'!B33+'Long Term Spreads by Qtr'!B33/10000</f>
        <v>4.268462818361355E-2</v>
      </c>
      <c r="C33" s="36">
        <f>'Treasury Yields by Qtr'!C33+'Long Term Spreads by Qtr'!C33/10000</f>
        <v>3.8503817096823531E-2</v>
      </c>
      <c r="D33" s="36">
        <f>'Treasury Yields by Qtr'!D33+'Long Term Spreads by Qtr'!D33/10000</f>
        <v>3.6626355395999996E-2</v>
      </c>
      <c r="E33" s="36">
        <f>'Treasury Yields by Qtr'!E33+'Long Term Spreads by Qtr'!E33/10000</f>
        <v>4.2234554524470586E-2</v>
      </c>
      <c r="F33" s="36">
        <f>'Treasury Yields by Qtr'!F33+'Long Term Spreads by Qtr'!F33/10000</f>
        <v>3.9899899718176472E-2</v>
      </c>
      <c r="G33" s="36">
        <f>'Treasury Yields by Qtr'!G33+'Long Term Spreads by Qtr'!G33/10000</f>
        <v>4.1028587456941178E-2</v>
      </c>
    </row>
    <row r="34" spans="1:7" x14ac:dyDescent="0.3">
      <c r="A34" s="93">
        <f t="shared" si="0"/>
        <v>29</v>
      </c>
      <c r="B34" s="36">
        <f>'Treasury Yields by Qtr'!B34+'Long Term Spreads by Qtr'!B34/10000</f>
        <v>4.2971103094461491E-2</v>
      </c>
      <c r="C34" s="36">
        <f>'Treasury Yields by Qtr'!C34+'Long Term Spreads by Qtr'!C34/10000</f>
        <v>3.8905900484235298E-2</v>
      </c>
      <c r="D34" s="36">
        <f>'Treasury Yields by Qtr'!D34+'Long Term Spreads by Qtr'!D34/10000</f>
        <v>3.6867735685E-2</v>
      </c>
      <c r="E34" s="36">
        <f>'Treasury Yields by Qtr'!E34+'Long Term Spreads by Qtr'!E34/10000</f>
        <v>4.2405919610705882E-2</v>
      </c>
      <c r="F34" s="36">
        <f>'Treasury Yields by Qtr'!F34+'Long Term Spreads by Qtr'!F34/10000</f>
        <v>4.0186483725764707E-2</v>
      </c>
      <c r="G34" s="36">
        <f>'Treasury Yields by Qtr'!G34+'Long Term Spreads by Qtr'!G34/10000</f>
        <v>4.1385352331411759E-2</v>
      </c>
    </row>
    <row r="35" spans="1:7" x14ac:dyDescent="0.3">
      <c r="A35" s="93">
        <f t="shared" si="0"/>
        <v>30</v>
      </c>
      <c r="B35" s="36">
        <f>'Treasury Yields by Qtr'!B35+'Long Term Spreads by Qtr'!B35/10000</f>
        <v>4.3256606999128734E-2</v>
      </c>
      <c r="C35" s="36">
        <f>'Treasury Yields by Qtr'!C35+'Long Term Spreads by Qtr'!C35/10000</f>
        <v>3.9318015379647062E-2</v>
      </c>
      <c r="D35" s="36">
        <f>'Treasury Yields by Qtr'!D35+'Long Term Spreads by Qtr'!D35/10000</f>
        <v>3.7090834816E-2</v>
      </c>
      <c r="E35" s="36">
        <f>'Treasury Yields by Qtr'!E35+'Long Term Spreads by Qtr'!E35/10000</f>
        <v>4.2521114554941175E-2</v>
      </c>
      <c r="F35" s="36">
        <f>'Treasury Yields by Qtr'!F35+'Long Term Spreads by Qtr'!F35/10000</f>
        <v>4.0429410911352943E-2</v>
      </c>
      <c r="G35" s="36">
        <f>'Treasury Yields by Qtr'!G35+'Long Term Spreads by Qtr'!G35/10000</f>
        <v>4.1719872019882351E-2</v>
      </c>
    </row>
    <row r="36" spans="1:7" x14ac:dyDescent="0.3">
      <c r="A36" s="7"/>
      <c r="B36" s="7"/>
      <c r="C36" s="7"/>
      <c r="D36" s="7"/>
      <c r="E36" s="7"/>
      <c r="F36" s="7"/>
      <c r="G36" s="7"/>
    </row>
    <row r="37" spans="1:7" x14ac:dyDescent="0.3">
      <c r="A37" s="7"/>
      <c r="B37" s="7"/>
      <c r="C37" s="7"/>
      <c r="D37" s="7"/>
      <c r="E37" s="7"/>
      <c r="F37" s="7"/>
      <c r="G37" s="7"/>
    </row>
    <row r="38" spans="1:7" x14ac:dyDescent="0.3">
      <c r="A38" s="7" t="s">
        <v>56</v>
      </c>
      <c r="B38" s="7"/>
      <c r="C38" s="7"/>
      <c r="D38" s="7"/>
      <c r="E38" s="7"/>
      <c r="F38" s="7"/>
      <c r="G38" s="7"/>
    </row>
    <row r="39" spans="1:7" x14ac:dyDescent="0.3">
      <c r="A39" s="91" t="s">
        <v>52</v>
      </c>
      <c r="B39" s="92"/>
      <c r="C39" s="37"/>
      <c r="D39" s="37"/>
      <c r="E39" s="37"/>
      <c r="F39" s="37"/>
      <c r="G39" s="37"/>
    </row>
    <row r="40" spans="1:7" x14ac:dyDescent="0.3">
      <c r="A40" s="34" t="s">
        <v>51</v>
      </c>
      <c r="B40" s="94">
        <v>41912</v>
      </c>
      <c r="C40" s="94">
        <v>42004</v>
      </c>
      <c r="D40" s="94">
        <v>42094</v>
      </c>
      <c r="E40" s="94">
        <v>42185</v>
      </c>
      <c r="F40" s="94">
        <v>42277</v>
      </c>
      <c r="G40" s="94">
        <v>42369</v>
      </c>
    </row>
    <row r="41" spans="1:7" x14ac:dyDescent="0.3">
      <c r="A41" s="93">
        <v>1</v>
      </c>
      <c r="B41" s="36">
        <f>'Treasury Yields by Qtr'!B6+'Long Term Spreads by Qtr'!B41/10000</f>
        <v>7.3858905200389494E-3</v>
      </c>
      <c r="C41" s="36">
        <f>'Treasury Yields by Qtr'!C6+'Long Term Spreads by Qtr'!C41/10000</f>
        <v>9.1892485959999999E-3</v>
      </c>
      <c r="D41" s="36">
        <f>'Treasury Yields by Qtr'!D6+'Long Term Spreads by Qtr'!D41/10000</f>
        <v>8.8472293340000011E-3</v>
      </c>
      <c r="E41" s="36">
        <f>'Treasury Yields by Qtr'!E6+'Long Term Spreads by Qtr'!E41/10000</f>
        <v>9.0527163850000012E-3</v>
      </c>
      <c r="F41" s="36">
        <f>'Treasury Yields by Qtr'!F6+'Long Term Spreads by Qtr'!F41/10000</f>
        <v>9.4692428249999998E-3</v>
      </c>
      <c r="G41" s="36">
        <f>'Treasury Yields by Qtr'!G6+'Long Term Spreads by Qtr'!G41/10000</f>
        <v>1.3227738416000001E-2</v>
      </c>
    </row>
    <row r="42" spans="1:7" x14ac:dyDescent="0.3">
      <c r="A42" s="93">
        <f>A41+1</f>
        <v>2</v>
      </c>
      <c r="B42" s="36">
        <f>'Treasury Yields by Qtr'!B7+'Long Term Spreads by Qtr'!B42/10000</f>
        <v>1.3202447209527218E-2</v>
      </c>
      <c r="C42" s="36">
        <f>'Treasury Yields by Qtr'!C7+'Long Term Spreads by Qtr'!C42/10000</f>
        <v>1.3950765988E-2</v>
      </c>
      <c r="D42" s="36">
        <f>'Treasury Yields by Qtr'!D7+'Long Term Spreads by Qtr'!D42/10000</f>
        <v>1.2617818310999999E-2</v>
      </c>
      <c r="E42" s="36">
        <f>'Treasury Yields by Qtr'!E7+'Long Term Spreads by Qtr'!E42/10000</f>
        <v>1.3311902273000002E-2</v>
      </c>
      <c r="F42" s="36">
        <f>'Treasury Yields by Qtr'!F7+'Long Term Spreads by Qtr'!F42/10000</f>
        <v>1.3332844707E-2</v>
      </c>
      <c r="G42" s="36">
        <f>'Treasury Yields by Qtr'!G7+'Long Term Spreads by Qtr'!G42/10000</f>
        <v>1.7462019115000001E-2</v>
      </c>
    </row>
    <row r="43" spans="1:7" x14ac:dyDescent="0.3">
      <c r="A43" s="93">
        <f t="shared" ref="A43:A70" si="1">A42+1</f>
        <v>3</v>
      </c>
      <c r="B43" s="36">
        <f>'Treasury Yields by Qtr'!B8+'Long Term Spreads by Qtr'!B43/10000</f>
        <v>1.9156506390496382E-2</v>
      </c>
      <c r="C43" s="36">
        <f>'Treasury Yields by Qtr'!C8+'Long Term Spreads by Qtr'!C43/10000</f>
        <v>1.9169363632000003E-2</v>
      </c>
      <c r="D43" s="36">
        <f>'Treasury Yields by Qtr'!D8+'Long Term Spreads by Qtr'!D43/10000</f>
        <v>1.7003678065E-2</v>
      </c>
      <c r="E43" s="36">
        <f>'Treasury Yields by Qtr'!E8+'Long Term Spreads by Qtr'!E43/10000</f>
        <v>1.8074714951E-2</v>
      </c>
      <c r="F43" s="36">
        <f>'Treasury Yields by Qtr'!F8+'Long Term Spreads by Qtr'!F43/10000</f>
        <v>1.7283697198999998E-2</v>
      </c>
      <c r="G43" s="36">
        <f>'Treasury Yields by Qtr'!G8+'Long Term Spreads by Qtr'!G43/10000</f>
        <v>2.1123963802E-2</v>
      </c>
    </row>
    <row r="44" spans="1:7" x14ac:dyDescent="0.3">
      <c r="A44" s="93">
        <f t="shared" si="1"/>
        <v>4</v>
      </c>
      <c r="B44" s="36">
        <f>'Treasury Yields by Qtr'!B9+'Long Term Spreads by Qtr'!B44/10000</f>
        <v>2.4129102476780351E-2</v>
      </c>
      <c r="C44" s="36">
        <f>'Treasury Yields by Qtr'!C9+'Long Term Spreads by Qtr'!C44/10000</f>
        <v>2.3287105477999996E-2</v>
      </c>
      <c r="D44" s="36">
        <f>'Treasury Yields by Qtr'!D9+'Long Term Spreads by Qtr'!D44/10000</f>
        <v>2.0949939569999999E-2</v>
      </c>
      <c r="E44" s="36">
        <f>'Treasury Yields by Qtr'!E9+'Long Term Spreads by Qtr'!E44/10000</f>
        <v>2.2678762971999999E-2</v>
      </c>
      <c r="F44" s="36">
        <f>'Treasury Yields by Qtr'!F9+'Long Term Spreads by Qtr'!F44/10000</f>
        <v>2.0876921590999999E-2</v>
      </c>
      <c r="G44" s="36">
        <f>'Treasury Yields by Qtr'!G9+'Long Term Spreads by Qtr'!G44/10000</f>
        <v>2.4904028088000001E-2</v>
      </c>
    </row>
    <row r="45" spans="1:7" x14ac:dyDescent="0.3">
      <c r="A45" s="93">
        <f t="shared" si="1"/>
        <v>5</v>
      </c>
      <c r="B45" s="36">
        <f>'Treasury Yields by Qtr'!B10+'Long Term Spreads by Qtr'!B45/10000</f>
        <v>2.7890152836955416E-2</v>
      </c>
      <c r="C45" s="36">
        <f>'Treasury Yields by Qtr'!C10+'Long Term Spreads by Qtr'!C45/10000</f>
        <v>2.6379435709999999E-2</v>
      </c>
      <c r="D45" s="36">
        <f>'Treasury Yields by Qtr'!D10+'Long Term Spreads by Qtr'!D45/10000</f>
        <v>2.3825364005000002E-2</v>
      </c>
      <c r="E45" s="36">
        <f>'Treasury Yields by Qtr'!E10+'Long Term Spreads by Qtr'!E45/10000</f>
        <v>2.6347952745E-2</v>
      </c>
      <c r="F45" s="36">
        <f>'Treasury Yields by Qtr'!F10+'Long Term Spreads by Qtr'!F45/10000</f>
        <v>2.3783192549E-2</v>
      </c>
      <c r="G45" s="36">
        <f>'Treasury Yields by Qtr'!G10+'Long Term Spreads by Qtr'!G45/10000</f>
        <v>2.7587832491999999E-2</v>
      </c>
    </row>
    <row r="46" spans="1:7" x14ac:dyDescent="0.3">
      <c r="A46" s="93">
        <f t="shared" si="1"/>
        <v>6</v>
      </c>
      <c r="B46" s="36">
        <f>'Treasury Yields by Qtr'!B11+'Long Term Spreads by Qtr'!B46/10000</f>
        <v>3.0936889605041682E-2</v>
      </c>
      <c r="C46" s="36">
        <f>'Treasury Yields by Qtr'!C11+'Long Term Spreads by Qtr'!C46/10000</f>
        <v>2.8975744466999999E-2</v>
      </c>
      <c r="D46" s="36">
        <f>'Treasury Yields by Qtr'!D11+'Long Term Spreads by Qtr'!D46/10000</f>
        <v>2.6214497149000003E-2</v>
      </c>
      <c r="E46" s="36">
        <f>'Treasury Yields by Qtr'!E11+'Long Term Spreads by Qtr'!E46/10000</f>
        <v>2.9347021397999998E-2</v>
      </c>
      <c r="F46" s="36">
        <f>'Treasury Yields by Qtr'!F11+'Long Term Spreads by Qtr'!F46/10000</f>
        <v>2.6553142151999998E-2</v>
      </c>
      <c r="G46" s="36">
        <f>'Treasury Yields by Qtr'!G11+'Long Term Spreads by Qtr'!G46/10000</f>
        <v>2.9880866818999999E-2</v>
      </c>
    </row>
    <row r="47" spans="1:7" x14ac:dyDescent="0.3">
      <c r="A47" s="93">
        <f t="shared" si="1"/>
        <v>7</v>
      </c>
      <c r="B47" s="36">
        <f>'Treasury Yields by Qtr'!B12+'Long Term Spreads by Qtr'!B47/10000</f>
        <v>3.2992126606364761E-2</v>
      </c>
      <c r="C47" s="36">
        <f>'Treasury Yields by Qtr'!C12+'Long Term Spreads by Qtr'!C47/10000</f>
        <v>3.0605518328666665E-2</v>
      </c>
      <c r="D47" s="36">
        <f>'Treasury Yields by Qtr'!D12+'Long Term Spreads by Qtr'!D47/10000</f>
        <v>2.7888764207333334E-2</v>
      </c>
      <c r="E47" s="36">
        <f>'Treasury Yields by Qtr'!E12+'Long Term Spreads by Qtr'!E47/10000</f>
        <v>3.1383066744333332E-2</v>
      </c>
      <c r="F47" s="36">
        <f>'Treasury Yields by Qtr'!F12+'Long Term Spreads by Qtr'!F47/10000</f>
        <v>2.8521376655999998E-2</v>
      </c>
      <c r="G47" s="36">
        <f>'Treasury Yields by Qtr'!G12+'Long Term Spreads by Qtr'!G47/10000</f>
        <v>3.1463476772333333E-2</v>
      </c>
    </row>
    <row r="48" spans="1:7" x14ac:dyDescent="0.3">
      <c r="A48" s="93">
        <f t="shared" si="1"/>
        <v>8</v>
      </c>
      <c r="B48" s="36">
        <f>'Treasury Yields by Qtr'!B13+'Long Term Spreads by Qtr'!B48/10000</f>
        <v>3.4739543063646648E-2</v>
      </c>
      <c r="C48" s="36">
        <f>'Treasury Yields by Qtr'!C13+'Long Term Spreads by Qtr'!C48/10000</f>
        <v>3.1931838957333335E-2</v>
      </c>
      <c r="D48" s="36">
        <f>'Treasury Yields by Qtr'!D13+'Long Term Spreads by Qtr'!D48/10000</f>
        <v>2.9319865051666665E-2</v>
      </c>
      <c r="E48" s="36">
        <f>'Treasury Yields by Qtr'!E13+'Long Term Spreads by Qtr'!E48/10000</f>
        <v>3.2994659314666663E-2</v>
      </c>
      <c r="F48" s="36">
        <f>'Treasury Yields by Qtr'!F13+'Long Term Spreads by Qtr'!F48/10000</f>
        <v>3.0107039373000001E-2</v>
      </c>
      <c r="G48" s="36">
        <f>'Treasury Yields by Qtr'!G13+'Long Term Spreads by Qtr'!G48/10000</f>
        <v>3.2771189549666666E-2</v>
      </c>
    </row>
    <row r="49" spans="1:7" x14ac:dyDescent="0.3">
      <c r="A49" s="93">
        <f t="shared" si="1"/>
        <v>9</v>
      </c>
      <c r="B49" s="36">
        <f>'Treasury Yields by Qtr'!B14+'Long Term Spreads by Qtr'!B49/10000</f>
        <v>3.6258021522621933E-2</v>
      </c>
      <c r="C49" s="36">
        <f>'Treasury Yields by Qtr'!C14+'Long Term Spreads by Qtr'!C49/10000</f>
        <v>3.3055448116000002E-2</v>
      </c>
      <c r="D49" s="36">
        <f>'Treasury Yields by Qtr'!D14+'Long Term Spreads by Qtr'!D49/10000</f>
        <v>3.0578967211000001E-2</v>
      </c>
      <c r="E49" s="36">
        <f>'Treasury Yields by Qtr'!E14+'Long Term Spreads by Qtr'!E49/10000</f>
        <v>3.4345870302000002E-2</v>
      </c>
      <c r="F49" s="36">
        <f>'Treasury Yields by Qtr'!F14+'Long Term Spreads by Qtr'!F49/10000</f>
        <v>3.1455064566000002E-2</v>
      </c>
      <c r="G49" s="36">
        <f>'Treasury Yields by Qtr'!G14+'Long Term Spreads by Qtr'!G49/10000</f>
        <v>3.3906921115999994E-2</v>
      </c>
    </row>
    <row r="50" spans="1:7" x14ac:dyDescent="0.3">
      <c r="A50" s="93">
        <f t="shared" si="1"/>
        <v>10</v>
      </c>
      <c r="B50" s="36">
        <f>'Treasury Yields by Qtr'!B15+'Long Term Spreads by Qtr'!B50/10000</f>
        <v>3.7381211633722544E-2</v>
      </c>
      <c r="C50" s="36">
        <f>'Treasury Yields by Qtr'!C15+'Long Term Spreads by Qtr'!C50/10000</f>
        <v>3.3823948217000001E-2</v>
      </c>
      <c r="D50" s="36">
        <f>'Treasury Yields by Qtr'!D15+'Long Term Spreads by Qtr'!D50/10000</f>
        <v>3.1486772199333331E-2</v>
      </c>
      <c r="E50" s="36">
        <f>'Treasury Yields by Qtr'!E15+'Long Term Spreads by Qtr'!E50/10000</f>
        <v>3.5305958866333337E-2</v>
      </c>
      <c r="F50" s="36">
        <f>'Treasury Yields by Qtr'!F15+'Long Term Spreads by Qtr'!F50/10000</f>
        <v>3.2406683979333335E-2</v>
      </c>
      <c r="G50" s="36">
        <f>'Treasury Yields by Qtr'!G15+'Long Term Spreads by Qtr'!G50/10000</f>
        <v>3.4685541247333335E-2</v>
      </c>
    </row>
    <row r="51" spans="1:7" x14ac:dyDescent="0.3">
      <c r="A51" s="93">
        <f t="shared" si="1"/>
        <v>11</v>
      </c>
      <c r="B51" s="36">
        <f>'Treasury Yields by Qtr'!B16+'Long Term Spreads by Qtr'!B51/10000</f>
        <v>3.8346575923131551E-2</v>
      </c>
      <c r="C51" s="36">
        <f>'Treasury Yields by Qtr'!C16+'Long Term Spreads by Qtr'!C51/10000</f>
        <v>3.4487878180000001E-2</v>
      </c>
      <c r="D51" s="36">
        <f>'Treasury Yields by Qtr'!D16+'Long Term Spreads by Qtr'!D51/10000</f>
        <v>3.229003651566667E-2</v>
      </c>
      <c r="E51" s="36">
        <f>'Treasury Yields by Qtr'!E16+'Long Term Spreads by Qtr'!E51/10000</f>
        <v>3.616968387166667E-2</v>
      </c>
      <c r="F51" s="36">
        <f>'Treasury Yields by Qtr'!F16+'Long Term Spreads by Qtr'!F51/10000</f>
        <v>3.325984746866667E-2</v>
      </c>
      <c r="G51" s="36">
        <f>'Treasury Yields by Qtr'!G16+'Long Term Spreads by Qtr'!G51/10000</f>
        <v>3.5390493549666668E-2</v>
      </c>
    </row>
    <row r="52" spans="1:7" x14ac:dyDescent="0.3">
      <c r="A52" s="93">
        <f t="shared" si="1"/>
        <v>12</v>
      </c>
      <c r="B52" s="36">
        <f>'Treasury Yields by Qtr'!B17+'Long Term Spreads by Qtr'!B52/10000</f>
        <v>3.917579829537976E-2</v>
      </c>
      <c r="C52" s="36">
        <f>'Treasury Yields by Qtr'!C17+'Long Term Spreads by Qtr'!C52/10000</f>
        <v>3.5073702245000005E-2</v>
      </c>
      <c r="D52" s="36">
        <f>'Treasury Yields by Qtr'!D17+'Long Term Spreads by Qtr'!D52/10000</f>
        <v>3.3007270625000001E-2</v>
      </c>
      <c r="E52" s="36">
        <f>'Treasury Yields by Qtr'!E17+'Long Term Spreads by Qtr'!E52/10000</f>
        <v>3.6978739836000002E-2</v>
      </c>
      <c r="F52" s="36">
        <f>'Treasury Yields by Qtr'!F17+'Long Term Spreads by Qtr'!F52/10000</f>
        <v>3.4052287818000002E-2</v>
      </c>
      <c r="G52" s="36">
        <f>'Treasury Yields by Qtr'!G17+'Long Term Spreads by Qtr'!G52/10000</f>
        <v>3.6048659458000003E-2</v>
      </c>
    </row>
    <row r="53" spans="1:7" x14ac:dyDescent="0.3">
      <c r="A53" s="93">
        <f t="shared" si="1"/>
        <v>13</v>
      </c>
      <c r="B53" s="36">
        <f>'Treasury Yields by Qtr'!B18+'Long Term Spreads by Qtr'!B53/10000</f>
        <v>3.989808403620887E-2</v>
      </c>
      <c r="C53" s="36">
        <f>'Treasury Yields by Qtr'!C18+'Long Term Spreads by Qtr'!C53/10000</f>
        <v>3.5600898699000003E-2</v>
      </c>
      <c r="D53" s="36">
        <f>'Treasury Yields by Qtr'!D18+'Long Term Spreads by Qtr'!D53/10000</f>
        <v>3.3656311833333334E-2</v>
      </c>
      <c r="E53" s="36">
        <f>'Treasury Yields by Qtr'!E18+'Long Term Spreads by Qtr'!E53/10000</f>
        <v>3.7747219000333336E-2</v>
      </c>
      <c r="F53" s="36">
        <f>'Treasury Yields by Qtr'!F18+'Long Term Spreads by Qtr'!F53/10000</f>
        <v>3.4808637245333333E-2</v>
      </c>
      <c r="G53" s="36">
        <f>'Treasury Yields by Qtr'!G18+'Long Term Spreads by Qtr'!G53/10000</f>
        <v>3.6676054277333336E-2</v>
      </c>
    </row>
    <row r="54" spans="1:7" x14ac:dyDescent="0.3">
      <c r="A54" s="93">
        <f t="shared" si="1"/>
        <v>14</v>
      </c>
      <c r="B54" s="36">
        <f>'Treasury Yields by Qtr'!B19+'Long Term Spreads by Qtr'!B54/10000</f>
        <v>4.0536872968545079E-2</v>
      </c>
      <c r="C54" s="36">
        <f>'Treasury Yields by Qtr'!C19+'Long Term Spreads by Qtr'!C54/10000</f>
        <v>3.6083674644000002E-2</v>
      </c>
      <c r="D54" s="36">
        <f>'Treasury Yields by Qtr'!D19+'Long Term Spreads by Qtr'!D54/10000</f>
        <v>3.4250234107666665E-2</v>
      </c>
      <c r="E54" s="36">
        <f>'Treasury Yields by Qtr'!E19+'Long Term Spreads by Qtr'!E54/10000</f>
        <v>3.8479024791666663E-2</v>
      </c>
      <c r="F54" s="36">
        <f>'Treasury Yields by Qtr'!F19+'Long Term Spreads by Qtr'!F54/10000</f>
        <v>3.5531597112666666E-2</v>
      </c>
      <c r="G54" s="36">
        <f>'Treasury Yields by Qtr'!G19+'Long Term Spreads by Qtr'!G54/10000</f>
        <v>3.7275710975666669E-2</v>
      </c>
    </row>
    <row r="55" spans="1:7" x14ac:dyDescent="0.3">
      <c r="A55" s="93">
        <f t="shared" si="1"/>
        <v>15</v>
      </c>
      <c r="B55" s="36">
        <f>'Treasury Yields by Qtr'!B20+'Long Term Spreads by Qtr'!B55/10000</f>
        <v>4.1108829399245088E-2</v>
      </c>
      <c r="C55" s="36">
        <f>'Treasury Yields by Qtr'!C20+'Long Term Spreads by Qtr'!C55/10000</f>
        <v>3.6532221045E-2</v>
      </c>
      <c r="D55" s="36">
        <f>'Treasury Yields by Qtr'!D20+'Long Term Spreads by Qtr'!D55/10000</f>
        <v>3.4798852516999997E-2</v>
      </c>
      <c r="E55" s="36">
        <f>'Treasury Yields by Qtr'!E20+'Long Term Spreads by Qtr'!E55/10000</f>
        <v>3.9177074797999999E-2</v>
      </c>
      <c r="F55" s="36">
        <f>'Treasury Yields by Qtr'!F20+'Long Term Spreads by Qtr'!F55/10000</f>
        <v>3.6225818230999997E-2</v>
      </c>
      <c r="G55" s="36">
        <f>'Treasury Yields by Qtr'!G20+'Long Term Spreads by Qtr'!G55/10000</f>
        <v>3.7852775148999998E-2</v>
      </c>
    </row>
    <row r="56" spans="1:7" x14ac:dyDescent="0.3">
      <c r="A56" s="93">
        <f t="shared" si="1"/>
        <v>16</v>
      </c>
      <c r="B56" s="36">
        <f>'Treasury Yields by Qtr'!B21+'Long Term Spreads by Qtr'!B56/10000</f>
        <v>4.1627015921331292E-2</v>
      </c>
      <c r="C56" s="36">
        <f>'Treasury Yields by Qtr'!C21+'Long Term Spreads by Qtr'!C56/10000</f>
        <v>3.6954613077000001E-2</v>
      </c>
      <c r="D56" s="36">
        <f>'Treasury Yields by Qtr'!D21+'Long Term Spreads by Qtr'!D56/10000</f>
        <v>3.5309270439333337E-2</v>
      </c>
      <c r="E56" s="36">
        <f>'Treasury Yields by Qtr'!E21+'Long Term Spreads by Qtr'!E56/10000</f>
        <v>3.9842925005333332E-2</v>
      </c>
      <c r="F56" s="36">
        <f>'Treasury Yields by Qtr'!F21+'Long Term Spreads by Qtr'!F56/10000</f>
        <v>3.6892876269333338E-2</v>
      </c>
      <c r="G56" s="36">
        <f>'Treasury Yields by Qtr'!G21+'Long Term Spreads by Qtr'!G56/10000</f>
        <v>3.8409854615333333E-2</v>
      </c>
    </row>
    <row r="57" spans="1:7" x14ac:dyDescent="0.3">
      <c r="A57" s="93">
        <f t="shared" si="1"/>
        <v>17</v>
      </c>
      <c r="B57" s="36">
        <f>'Treasury Yields by Qtr'!B22+'Long Term Spreads by Qtr'!B57/10000</f>
        <v>4.210130566784321E-2</v>
      </c>
      <c r="C57" s="36">
        <f>'Treasury Yields by Qtr'!C22+'Long Term Spreads by Qtr'!C57/10000</f>
        <v>3.7357024964E-2</v>
      </c>
      <c r="D57" s="36">
        <f>'Treasury Yields by Qtr'!D22+'Long Term Spreads by Qtr'!D57/10000</f>
        <v>3.5786908532666667E-2</v>
      </c>
      <c r="E57" s="36">
        <f>'Treasury Yields by Qtr'!E22+'Long Term Spreads by Qtr'!E57/10000</f>
        <v>4.0477447893666668E-2</v>
      </c>
      <c r="F57" s="36">
        <f>'Treasury Yields by Qtr'!F22+'Long Term Spreads by Qtr'!F57/10000</f>
        <v>3.7535285716666672E-2</v>
      </c>
      <c r="G57" s="36">
        <f>'Treasury Yields by Qtr'!G22+'Long Term Spreads by Qtr'!G57/10000</f>
        <v>3.8949931931666668E-2</v>
      </c>
    </row>
    <row r="58" spans="1:7" x14ac:dyDescent="0.3">
      <c r="A58" s="93">
        <f t="shared" si="1"/>
        <v>18</v>
      </c>
      <c r="B58" s="36">
        <f>'Treasury Yields by Qtr'!B23+'Long Term Spreads by Qtr'!B58/10000</f>
        <v>4.2539598334348422E-2</v>
      </c>
      <c r="C58" s="36">
        <f>'Treasury Yields by Qtr'!C23+'Long Term Spreads by Qtr'!C58/10000</f>
        <v>3.7744450006000005E-2</v>
      </c>
      <c r="D58" s="36">
        <f>'Treasury Yields by Qtr'!D23+'Long Term Spreads by Qtr'!D58/10000</f>
        <v>3.6235539560000002E-2</v>
      </c>
      <c r="E58" s="36">
        <f>'Treasury Yields by Qtr'!E23+'Long Term Spreads by Qtr'!E58/10000</f>
        <v>4.1080342277999997E-2</v>
      </c>
      <c r="F58" s="36">
        <f>'Treasury Yields by Qtr'!F23+'Long Term Spreads by Qtr'!F58/10000</f>
        <v>3.8150546818000002E-2</v>
      </c>
      <c r="G58" s="36">
        <f>'Treasury Yields by Qtr'!G23+'Long Term Spreads by Qtr'!G58/10000</f>
        <v>3.9471901043000003E-2</v>
      </c>
    </row>
    <row r="59" spans="1:7" x14ac:dyDescent="0.3">
      <c r="A59" s="93">
        <f t="shared" si="1"/>
        <v>19</v>
      </c>
      <c r="B59" s="36">
        <f>'Treasury Yields by Qtr'!B24+'Long Term Spreads by Qtr'!B59/10000</f>
        <v>4.2947749306248728E-2</v>
      </c>
      <c r="C59" s="36">
        <f>'Treasury Yields by Qtr'!C24+'Long Term Spreads by Qtr'!C59/10000</f>
        <v>3.8120684848000005E-2</v>
      </c>
      <c r="D59" s="36">
        <f>'Treasury Yields by Qtr'!D24+'Long Term Spreads by Qtr'!D59/10000</f>
        <v>3.6658332067333335E-2</v>
      </c>
      <c r="E59" s="36">
        <f>'Treasury Yields by Qtr'!E24+'Long Term Spreads by Qtr'!E59/10000</f>
        <v>4.1651343924333332E-2</v>
      </c>
      <c r="F59" s="36">
        <f>'Treasury Yields by Qtr'!F24+'Long Term Spreads by Qtr'!F59/10000</f>
        <v>3.8740080076333332E-2</v>
      </c>
      <c r="G59" s="36">
        <f>'Treasury Yields by Qtr'!G24+'Long Term Spreads by Qtr'!G59/10000</f>
        <v>3.9977795107333333E-2</v>
      </c>
    </row>
    <row r="60" spans="1:7" x14ac:dyDescent="0.3">
      <c r="A60" s="93">
        <f t="shared" si="1"/>
        <v>20</v>
      </c>
      <c r="B60" s="36">
        <f>'Treasury Yields by Qtr'!B25+'Long Term Spreads by Qtr'!B60/10000</f>
        <v>4.3330975768144445E-2</v>
      </c>
      <c r="C60" s="36">
        <f>'Treasury Yields by Qtr'!C25+'Long Term Spreads by Qtr'!C60/10000</f>
        <v>3.8489124080999998E-2</v>
      </c>
      <c r="D60" s="36">
        <f>'Treasury Yields by Qtr'!D25+'Long Term Spreads by Qtr'!D60/10000</f>
        <v>3.7057610908666667E-2</v>
      </c>
      <c r="E60" s="36">
        <f>'Treasury Yields by Qtr'!E25+'Long Term Spreads by Qtr'!E60/10000</f>
        <v>4.2189572565666668E-2</v>
      </c>
      <c r="F60" s="36">
        <f>'Treasury Yields by Qtr'!F25+'Long Term Spreads by Qtr'!F60/10000</f>
        <v>3.9303378382666662E-2</v>
      </c>
      <c r="G60" s="36">
        <f>'Treasury Yields by Qtr'!G25+'Long Term Spreads by Qtr'!G60/10000</f>
        <v>4.0467891153666669E-2</v>
      </c>
    </row>
    <row r="61" spans="1:7" x14ac:dyDescent="0.3">
      <c r="A61" s="93">
        <f t="shared" si="1"/>
        <v>21</v>
      </c>
      <c r="B61" s="36">
        <f>'Treasury Yields by Qtr'!B26+'Long Term Spreads by Qtr'!B61/10000</f>
        <v>4.3693422090785944E-2</v>
      </c>
      <c r="C61" s="36">
        <f>'Treasury Yields by Qtr'!C26+'Long Term Spreads by Qtr'!C61/10000</f>
        <v>3.8852570871999996E-2</v>
      </c>
      <c r="D61" s="36">
        <f>'Treasury Yields by Qtr'!D26+'Long Term Spreads by Qtr'!D61/10000</f>
        <v>3.7435235120999999E-2</v>
      </c>
      <c r="E61" s="36">
        <f>'Treasury Yields by Qtr'!E26+'Long Term Spreads by Qtr'!E61/10000</f>
        <v>4.2693919646E-2</v>
      </c>
      <c r="F61" s="36">
        <f>'Treasury Yields by Qtr'!F26+'Long Term Spreads by Qtr'!F61/10000</f>
        <v>3.9845368786999999E-2</v>
      </c>
      <c r="G61" s="36">
        <f>'Treasury Yields by Qtr'!G26+'Long Term Spreads by Qtr'!G61/10000</f>
        <v>4.0947489813000004E-2</v>
      </c>
    </row>
    <row r="62" spans="1:7" x14ac:dyDescent="0.3">
      <c r="A62" s="93">
        <f t="shared" si="1"/>
        <v>22</v>
      </c>
      <c r="B62" s="36">
        <f>'Treasury Yields by Qtr'!B27+'Long Term Spreads by Qtr'!B62/10000</f>
        <v>4.4038715237176652E-2</v>
      </c>
      <c r="C62" s="36">
        <f>'Treasury Yields by Qtr'!C27+'Long Term Spreads by Qtr'!C62/10000</f>
        <v>3.9213489418E-2</v>
      </c>
      <c r="D62" s="36">
        <f>'Treasury Yields by Qtr'!D27+'Long Term Spreads by Qtr'!D62/10000</f>
        <v>3.7792306735333334E-2</v>
      </c>
      <c r="E62" s="36">
        <f>'Treasury Yields by Qtr'!E27+'Long Term Spreads by Qtr'!E62/10000</f>
        <v>4.3162480284333338E-2</v>
      </c>
      <c r="F62" s="36">
        <f>'Treasury Yields by Qtr'!F27+'Long Term Spreads by Qtr'!F62/10000</f>
        <v>4.0353596722333337E-2</v>
      </c>
      <c r="G62" s="36">
        <f>'Treasury Yields by Qtr'!G27+'Long Term Spreads by Qtr'!G62/10000</f>
        <v>4.1406308462333334E-2</v>
      </c>
    </row>
    <row r="63" spans="1:7" x14ac:dyDescent="0.3">
      <c r="A63" s="93">
        <f t="shared" si="1"/>
        <v>23</v>
      </c>
      <c r="B63" s="36">
        <f>'Treasury Yields by Qtr'!B28+'Long Term Spreads by Qtr'!B63/10000</f>
        <v>4.4369549276319066E-2</v>
      </c>
      <c r="C63" s="36">
        <f>'Treasury Yields by Qtr'!C28+'Long Term Spreads by Qtr'!C63/10000</f>
        <v>3.9573780635999999E-2</v>
      </c>
      <c r="D63" s="36">
        <f>'Treasury Yields by Qtr'!D28+'Long Term Spreads by Qtr'!D63/10000</f>
        <v>3.812992026866667E-2</v>
      </c>
      <c r="E63" s="36">
        <f>'Treasury Yields by Qtr'!E28+'Long Term Spreads by Qtr'!E63/10000</f>
        <v>4.359358934666667E-2</v>
      </c>
      <c r="F63" s="36">
        <f>'Treasury Yields by Qtr'!F28+'Long Term Spreads by Qtr'!F63/10000</f>
        <v>4.0832597059666666E-2</v>
      </c>
      <c r="G63" s="36">
        <f>'Treasury Yields by Qtr'!G28+'Long Term Spreads by Qtr'!G63/10000</f>
        <v>4.1849282682666668E-2</v>
      </c>
    </row>
    <row r="64" spans="1:7" x14ac:dyDescent="0.3">
      <c r="A64" s="93">
        <f t="shared" si="1"/>
        <v>24</v>
      </c>
      <c r="B64" s="36">
        <f>'Treasury Yields by Qtr'!B29+'Long Term Spreads by Qtr'!B64/10000</f>
        <v>4.4688635098000376E-2</v>
      </c>
      <c r="C64" s="36">
        <f>'Treasury Yields by Qtr'!C29+'Long Term Spreads by Qtr'!C64/10000</f>
        <v>3.9935414545999998E-2</v>
      </c>
      <c r="D64" s="36">
        <f>'Treasury Yields by Qtr'!D29+'Long Term Spreads by Qtr'!D64/10000</f>
        <v>3.8448772987000002E-2</v>
      </c>
      <c r="E64" s="36">
        <f>'Treasury Yields by Qtr'!E29+'Long Term Spreads by Qtr'!E64/10000</f>
        <v>4.3985155613000003E-2</v>
      </c>
      <c r="F64" s="36">
        <f>'Treasury Yields by Qtr'!F29+'Long Term Spreads by Qtr'!F64/10000</f>
        <v>4.1280956586999998E-2</v>
      </c>
      <c r="G64" s="36">
        <f>'Treasury Yields by Qtr'!G29+'Long Term Spreads by Qtr'!G64/10000</f>
        <v>4.2275886887E-2</v>
      </c>
    </row>
    <row r="65" spans="1:7" x14ac:dyDescent="0.3">
      <c r="A65" s="93">
        <f t="shared" si="1"/>
        <v>25</v>
      </c>
      <c r="B65" s="36">
        <f>'Treasury Yields by Qtr'!B30+'Long Term Spreads by Qtr'!B65/10000</f>
        <v>4.4998225865196695E-2</v>
      </c>
      <c r="C65" s="36">
        <f>'Treasury Yields by Qtr'!C30+'Long Term Spreads by Qtr'!C65/10000</f>
        <v>4.0300074429999999E-2</v>
      </c>
      <c r="D65" s="36">
        <f>'Treasury Yields by Qtr'!D30+'Long Term Spreads by Qtr'!D65/10000</f>
        <v>3.8749437216333331E-2</v>
      </c>
      <c r="E65" s="36">
        <f>'Treasury Yields by Qtr'!E30+'Long Term Spreads by Qtr'!E65/10000</f>
        <v>4.4334997611333332E-2</v>
      </c>
      <c r="F65" s="36">
        <f>'Treasury Yields by Qtr'!F30+'Long Term Spreads by Qtr'!F65/10000</f>
        <v>4.1697714916333332E-2</v>
      </c>
      <c r="G65" s="36">
        <f>'Treasury Yields by Qtr'!G30+'Long Term Spreads by Qtr'!G65/10000</f>
        <v>4.2686376316333333E-2</v>
      </c>
    </row>
    <row r="66" spans="1:7" x14ac:dyDescent="0.3">
      <c r="A66" s="93">
        <f t="shared" si="1"/>
        <v>26</v>
      </c>
      <c r="B66" s="36">
        <f>'Treasury Yields by Qtr'!B31+'Long Term Spreads by Qtr'!B66/10000</f>
        <v>4.5300447368974393E-2</v>
      </c>
      <c r="C66" s="36">
        <f>'Treasury Yields by Qtr'!C31+'Long Term Spreads by Qtr'!C66/10000</f>
        <v>4.0669378664E-2</v>
      </c>
      <c r="D66" s="36">
        <f>'Treasury Yields by Qtr'!D31+'Long Term Spreads by Qtr'!D66/10000</f>
        <v>3.9031992815666668E-2</v>
      </c>
      <c r="E66" s="36">
        <f>'Treasury Yields by Qtr'!E31+'Long Term Spreads by Qtr'!E66/10000</f>
        <v>4.4640291685666668E-2</v>
      </c>
      <c r="F66" s="36">
        <f>'Treasury Yields by Qtr'!F31+'Long Term Spreads by Qtr'!F66/10000</f>
        <v>4.2079359993666667E-2</v>
      </c>
      <c r="G66" s="36">
        <f>'Treasury Yields by Qtr'!G31+'Long Term Spreads by Qtr'!G66/10000</f>
        <v>4.3078404221666672E-2</v>
      </c>
    </row>
    <row r="67" spans="1:7" x14ac:dyDescent="0.3">
      <c r="A67" s="93">
        <f t="shared" si="1"/>
        <v>27</v>
      </c>
      <c r="B67" s="36">
        <f>'Treasury Yields by Qtr'!B32+'Long Term Spreads by Qtr'!B67/10000</f>
        <v>4.5596851708041009E-2</v>
      </c>
      <c r="C67" s="36">
        <f>'Treasury Yields by Qtr'!C32+'Long Term Spreads by Qtr'!C67/10000</f>
        <v>4.1044593825000003E-2</v>
      </c>
      <c r="D67" s="36">
        <f>'Treasury Yields by Qtr'!D32+'Long Term Spreads by Qtr'!D67/10000</f>
        <v>3.9296674754999997E-2</v>
      </c>
      <c r="E67" s="36">
        <f>'Treasury Yields by Qtr'!E32+'Long Term Spreads by Qtr'!E67/10000</f>
        <v>4.489849345E-2</v>
      </c>
      <c r="F67" s="36">
        <f>'Treasury Yields by Qtr'!F32+'Long Term Spreads by Qtr'!F67/10000</f>
        <v>4.2424850266E-2</v>
      </c>
      <c r="G67" s="36">
        <f>'Treasury Yields by Qtr'!G32+'Long Term Spreads by Qtr'!G67/10000</f>
        <v>4.3451911265000004E-2</v>
      </c>
    </row>
    <row r="68" spans="1:7" x14ac:dyDescent="0.3">
      <c r="A68" s="93">
        <f t="shared" si="1"/>
        <v>28</v>
      </c>
      <c r="B68" s="36">
        <f>'Treasury Yields by Qtr'!B33+'Long Term Spreads by Qtr'!B68/10000</f>
        <v>4.5889230045150525E-2</v>
      </c>
      <c r="C68" s="36">
        <f>'Treasury Yields by Qtr'!C33+'Long Term Spreads by Qtr'!C68/10000</f>
        <v>4.1427170038000005E-2</v>
      </c>
      <c r="D68" s="36">
        <f>'Treasury Yields by Qtr'!D33+'Long Term Spreads by Qtr'!D68/10000</f>
        <v>3.9543488729333331E-2</v>
      </c>
      <c r="E68" s="36">
        <f>'Treasury Yields by Qtr'!E33+'Long Term Spreads by Qtr'!E68/10000</f>
        <v>4.5106746681333333E-2</v>
      </c>
      <c r="F68" s="36">
        <f>'Treasury Yields by Qtr'!F33+'Long Term Spreads by Qtr'!F68/10000</f>
        <v>4.2731880110333333E-2</v>
      </c>
      <c r="G68" s="36">
        <f>'Treasury Yields by Qtr'!G33+'Long Term Spreads by Qtr'!G68/10000</f>
        <v>4.3806038437333335E-2</v>
      </c>
    </row>
    <row r="69" spans="1:7" x14ac:dyDescent="0.3">
      <c r="A69" s="93">
        <f t="shared" si="1"/>
        <v>29</v>
      </c>
      <c r="B69" s="36">
        <f>'Treasury Yields by Qtr'!B34+'Long Term Spreads by Qtr'!B69/10000</f>
        <v>4.6179097763546728E-2</v>
      </c>
      <c r="C69" s="36">
        <f>'Treasury Yields by Qtr'!C34+'Long Term Spreads by Qtr'!C69/10000</f>
        <v>4.1818429896000001E-2</v>
      </c>
      <c r="D69" s="36">
        <f>'Treasury Yields by Qtr'!D34+'Long Term Spreads by Qtr'!D69/10000</f>
        <v>3.9772402351666666E-2</v>
      </c>
      <c r="E69" s="36">
        <f>'Treasury Yields by Qtr'!E34+'Long Term Spreads by Qtr'!E69/10000</f>
        <v>4.5262174512666668E-2</v>
      </c>
      <c r="F69" s="36">
        <f>'Treasury Yields by Qtr'!F34+'Long Term Spreads by Qtr'!F69/10000</f>
        <v>4.299862098066666E-2</v>
      </c>
      <c r="G69" s="36">
        <f>'Treasury Yields by Qtr'!G34+'Long Term Spreads by Qtr'!G69/10000</f>
        <v>4.4140195468666668E-2</v>
      </c>
    </row>
    <row r="70" spans="1:7" x14ac:dyDescent="0.3">
      <c r="A70" s="93">
        <f t="shared" si="1"/>
        <v>30</v>
      </c>
      <c r="B70" s="36">
        <f>'Treasury Yields by Qtr'!B35+'Long Term Spreads by Qtr'!B70/10000</f>
        <v>4.6467994475762234E-2</v>
      </c>
      <c r="C70" s="36">
        <f>'Treasury Yields by Qtr'!C35+'Long Term Spreads by Qtr'!C70/10000</f>
        <v>4.2219721262E-2</v>
      </c>
      <c r="D70" s="36">
        <f>'Treasury Yields by Qtr'!D35+'Long Term Spreads by Qtr'!D70/10000</f>
        <v>3.9983034816000004E-2</v>
      </c>
      <c r="E70" s="36">
        <f>'Treasury Yields by Qtr'!E35+'Long Term Spreads by Qtr'!E70/10000</f>
        <v>4.5361432202E-2</v>
      </c>
      <c r="F70" s="36">
        <f>'Treasury Yields by Qtr'!F35+'Long Term Spreads by Qtr'!F70/10000</f>
        <v>4.3221705028999996E-2</v>
      </c>
      <c r="G70" s="36">
        <f>'Treasury Yields by Qtr'!G35+'Long Term Spreads by Qtr'!G70/10000</f>
        <v>4.4452107313999997E-2</v>
      </c>
    </row>
    <row r="71" spans="1:7" x14ac:dyDescent="0.3">
      <c r="A71" s="7"/>
      <c r="B71" s="7"/>
      <c r="C71" s="7"/>
      <c r="D71" s="7"/>
      <c r="E71" s="7"/>
      <c r="F71" s="7"/>
      <c r="G71" s="7"/>
    </row>
    <row r="72" spans="1:7" x14ac:dyDescent="0.3">
      <c r="A72" s="7"/>
      <c r="B72" s="7"/>
      <c r="C72" s="7"/>
      <c r="D72" s="7"/>
      <c r="E72" s="7"/>
      <c r="F72" s="7"/>
      <c r="G72" s="7"/>
    </row>
    <row r="73" spans="1:7" x14ac:dyDescent="0.3">
      <c r="A73" s="7" t="s">
        <v>57</v>
      </c>
      <c r="B73" s="7"/>
      <c r="C73" s="7"/>
      <c r="D73" s="7"/>
      <c r="E73" s="7"/>
      <c r="F73" s="7"/>
      <c r="G73" s="7"/>
    </row>
    <row r="74" spans="1:7" x14ac:dyDescent="0.3">
      <c r="A74" s="91" t="s">
        <v>52</v>
      </c>
      <c r="B74" s="92"/>
      <c r="C74" s="37"/>
      <c r="D74" s="37"/>
      <c r="E74" s="37"/>
      <c r="F74" s="37"/>
      <c r="G74" s="37"/>
    </row>
    <row r="75" spans="1:7" x14ac:dyDescent="0.3">
      <c r="A75" s="34" t="s">
        <v>51</v>
      </c>
      <c r="B75" s="94">
        <v>41912</v>
      </c>
      <c r="C75" s="94">
        <v>42004</v>
      </c>
      <c r="D75" s="94">
        <v>42094</v>
      </c>
      <c r="E75" s="94">
        <v>42185</v>
      </c>
      <c r="F75" s="94">
        <v>42277</v>
      </c>
      <c r="G75" s="94">
        <v>42369</v>
      </c>
    </row>
    <row r="76" spans="1:7" x14ac:dyDescent="0.3">
      <c r="A76" s="93">
        <v>1</v>
      </c>
      <c r="B76" s="36">
        <f>'Treasury Yields by Qtr'!B6+'Long Term Spreads by Qtr'!B76/10000</f>
        <v>1.0448305747126341E-2</v>
      </c>
      <c r="C76" s="36">
        <f>'Treasury Yields by Qtr'!C6+'Long Term Spreads by Qtr'!C76/10000</f>
        <v>1.2232248595999999E-2</v>
      </c>
      <c r="D76" s="36">
        <f>'Treasury Yields by Qtr'!D6+'Long Term Spreads by Qtr'!D76/10000</f>
        <v>1.1999729334000002E-2</v>
      </c>
      <c r="E76" s="36">
        <f>'Treasury Yields by Qtr'!E6+'Long Term Spreads by Qtr'!E76/10000</f>
        <v>1.2225716385E-2</v>
      </c>
      <c r="F76" s="36">
        <f>'Treasury Yields by Qtr'!F6+'Long Term Spreads by Qtr'!F76/10000</f>
        <v>1.2656742824999999E-2</v>
      </c>
      <c r="G76" s="36">
        <f>'Treasury Yields by Qtr'!G6+'Long Term Spreads by Qtr'!G76/10000</f>
        <v>1.6430238416000002E-2</v>
      </c>
    </row>
    <row r="77" spans="1:7" x14ac:dyDescent="0.3">
      <c r="A77" s="93">
        <f>A76+1</f>
        <v>2</v>
      </c>
      <c r="B77" s="36">
        <f>'Treasury Yields by Qtr'!B7+'Long Term Spreads by Qtr'!B77/10000</f>
        <v>1.6302384362336494E-2</v>
      </c>
      <c r="C77" s="36">
        <f>'Treasury Yields by Qtr'!C7+'Long Term Spreads by Qtr'!C77/10000</f>
        <v>1.7030765987999998E-2</v>
      </c>
      <c r="D77" s="36">
        <f>'Treasury Yields by Qtr'!D7+'Long Term Spreads by Qtr'!D77/10000</f>
        <v>1.5715818311E-2</v>
      </c>
      <c r="E77" s="36">
        <f>'Treasury Yields by Qtr'!E7+'Long Term Spreads by Qtr'!E77/10000</f>
        <v>1.6417902273000003E-2</v>
      </c>
      <c r="F77" s="36">
        <f>'Treasury Yields by Qtr'!F7+'Long Term Spreads by Qtr'!F77/10000</f>
        <v>1.6440844707E-2</v>
      </c>
      <c r="G77" s="36">
        <f>'Treasury Yields by Qtr'!G7+'Long Term Spreads by Qtr'!G77/10000</f>
        <v>2.0574019115000002E-2</v>
      </c>
    </row>
    <row r="78" spans="1:7" x14ac:dyDescent="0.3">
      <c r="A78" s="93">
        <f t="shared" ref="A78:A105" si="2">A77+1</f>
        <v>3</v>
      </c>
      <c r="B78" s="36">
        <f>'Treasury Yields by Qtr'!B8+'Long Term Spreads by Qtr'!B78/10000</f>
        <v>2.2293965469027545E-2</v>
      </c>
      <c r="C78" s="36">
        <f>'Treasury Yields by Qtr'!C8+'Long Term Spreads by Qtr'!C78/10000</f>
        <v>2.2286363632000001E-2</v>
      </c>
      <c r="D78" s="36">
        <f>'Treasury Yields by Qtr'!D8+'Long Term Spreads by Qtr'!D78/10000</f>
        <v>2.0047178064999997E-2</v>
      </c>
      <c r="E78" s="36">
        <f>'Treasury Yields by Qtr'!E8+'Long Term Spreads by Qtr'!E78/10000</f>
        <v>2.1113714951E-2</v>
      </c>
      <c r="F78" s="36">
        <f>'Treasury Yields by Qtr'!F8+'Long Term Spreads by Qtr'!F78/10000</f>
        <v>2.0312197199000001E-2</v>
      </c>
      <c r="G78" s="36">
        <f>'Treasury Yields by Qtr'!G8+'Long Term Spreads by Qtr'!G78/10000</f>
        <v>2.4145463802E-2</v>
      </c>
    </row>
    <row r="79" spans="1:7" x14ac:dyDescent="0.3">
      <c r="A79" s="93">
        <f t="shared" si="2"/>
        <v>4</v>
      </c>
      <c r="B79" s="36">
        <f>'Treasury Yields by Qtr'!B9+'Long Term Spreads by Qtr'!B79/10000</f>
        <v>2.7304083481033393E-2</v>
      </c>
      <c r="C79" s="36">
        <f>'Treasury Yields by Qtr'!C9+'Long Term Spreads by Qtr'!C79/10000</f>
        <v>2.6441105478E-2</v>
      </c>
      <c r="D79" s="36">
        <f>'Treasury Yields by Qtr'!D9+'Long Term Spreads by Qtr'!D79/10000</f>
        <v>2.3938939570000001E-2</v>
      </c>
      <c r="E79" s="36">
        <f>'Treasury Yields by Qtr'!E9+'Long Term Spreads by Qtr'!E79/10000</f>
        <v>2.5650762972000002E-2</v>
      </c>
      <c r="F79" s="36">
        <f>'Treasury Yields by Qtr'!F9+'Long Term Spreads by Qtr'!F79/10000</f>
        <v>2.3825921590999999E-2</v>
      </c>
      <c r="G79" s="36">
        <f>'Treasury Yields by Qtr'!G9+'Long Term Spreads by Qtr'!G79/10000</f>
        <v>2.7835028088000001E-2</v>
      </c>
    </row>
    <row r="80" spans="1:7" x14ac:dyDescent="0.3">
      <c r="A80" s="93">
        <f t="shared" si="2"/>
        <v>5</v>
      </c>
      <c r="B80" s="36">
        <f>'Treasury Yields by Qtr'!B10+'Long Term Spreads by Qtr'!B80/10000</f>
        <v>3.1102655766930346E-2</v>
      </c>
      <c r="C80" s="36">
        <f>'Treasury Yields by Qtr'!C10+'Long Term Spreads by Qtr'!C80/10000</f>
        <v>2.9570435709999999E-2</v>
      </c>
      <c r="D80" s="36">
        <f>'Treasury Yields by Qtr'!D10+'Long Term Spreads by Qtr'!D80/10000</f>
        <v>2.6944864004999999E-2</v>
      </c>
      <c r="E80" s="36">
        <f>'Treasury Yields by Qtr'!E10+'Long Term Spreads by Qtr'!E80/10000</f>
        <v>2.9460452744999997E-2</v>
      </c>
      <c r="F80" s="36">
        <f>'Treasury Yields by Qtr'!F10+'Long Term Spreads by Qtr'!F80/10000</f>
        <v>2.6877192548999999E-2</v>
      </c>
      <c r="G80" s="36">
        <f>'Treasury Yields by Qtr'!G10+'Long Term Spreads by Qtr'!G80/10000</f>
        <v>3.0666832491999998E-2</v>
      </c>
    </row>
    <row r="81" spans="1:7" x14ac:dyDescent="0.3">
      <c r="A81" s="93">
        <f t="shared" si="2"/>
        <v>6</v>
      </c>
      <c r="B81" s="36">
        <f>'Treasury Yields by Qtr'!B11+'Long Term Spreads by Qtr'!B81/10000</f>
        <v>3.4186914460738495E-2</v>
      </c>
      <c r="C81" s="36">
        <f>'Treasury Yields by Qtr'!C11+'Long Term Spreads by Qtr'!C81/10000</f>
        <v>3.2203744467000001E-2</v>
      </c>
      <c r="D81" s="36">
        <f>'Treasury Yields by Qtr'!D11+'Long Term Spreads by Qtr'!D81/10000</f>
        <v>2.9464497149000003E-2</v>
      </c>
      <c r="E81" s="36">
        <f>'Treasury Yields by Qtr'!E11+'Long Term Spreads by Qtr'!E81/10000</f>
        <v>3.2600021398000001E-2</v>
      </c>
      <c r="F81" s="36">
        <f>'Treasury Yields by Qtr'!F11+'Long Term Spreads by Qtr'!F81/10000</f>
        <v>2.9792142152E-2</v>
      </c>
      <c r="G81" s="36">
        <f>'Treasury Yields by Qtr'!G11+'Long Term Spreads by Qtr'!G81/10000</f>
        <v>3.3107866818999999E-2</v>
      </c>
    </row>
    <row r="82" spans="1:7" x14ac:dyDescent="0.3">
      <c r="A82" s="93">
        <f t="shared" si="2"/>
        <v>7</v>
      </c>
      <c r="B82" s="36">
        <f>'Treasury Yields by Qtr'!B12+'Long Term Spreads by Qtr'!B82/10000</f>
        <v>3.6022423287529692E-2</v>
      </c>
      <c r="C82" s="36">
        <f>'Treasury Yields by Qtr'!C12+'Long Term Spreads by Qtr'!C82/10000</f>
        <v>3.3618184995333332E-2</v>
      </c>
      <c r="D82" s="36">
        <f>'Treasury Yields by Qtr'!D12+'Long Term Spreads by Qtr'!D82/10000</f>
        <v>3.0918430874000001E-2</v>
      </c>
      <c r="E82" s="36">
        <f>'Treasury Yields by Qtr'!E12+'Long Term Spreads by Qtr'!E82/10000</f>
        <v>3.440840007766667E-2</v>
      </c>
      <c r="F82" s="36">
        <f>'Treasury Yields by Qtr'!F12+'Long Term Spreads by Qtr'!F82/10000</f>
        <v>3.1527709989333338E-2</v>
      </c>
      <c r="G82" s="36">
        <f>'Treasury Yields by Qtr'!G12+'Long Term Spreads by Qtr'!G82/10000</f>
        <v>3.4458143439E-2</v>
      </c>
    </row>
    <row r="83" spans="1:7" x14ac:dyDescent="0.3">
      <c r="A83" s="93">
        <f t="shared" si="2"/>
        <v>8</v>
      </c>
      <c r="B83" s="36">
        <f>'Treasury Yields by Qtr'!B13+'Long Term Spreads by Qtr'!B83/10000</f>
        <v>3.7550111570279689E-2</v>
      </c>
      <c r="C83" s="36">
        <f>'Treasury Yields by Qtr'!C13+'Long Term Spreads by Qtr'!C83/10000</f>
        <v>3.4729172290666667E-2</v>
      </c>
      <c r="D83" s="36">
        <f>'Treasury Yields by Qtr'!D13+'Long Term Spreads by Qtr'!D83/10000</f>
        <v>3.2129198385000002E-2</v>
      </c>
      <c r="E83" s="36">
        <f>'Treasury Yields by Qtr'!E13+'Long Term Spreads by Qtr'!E83/10000</f>
        <v>3.5792325981333334E-2</v>
      </c>
      <c r="F83" s="36">
        <f>'Treasury Yields by Qtr'!F13+'Long Term Spreads by Qtr'!F83/10000</f>
        <v>3.2880706039666668E-2</v>
      </c>
      <c r="G83" s="36">
        <f>'Treasury Yields by Qtr'!G13+'Long Term Spreads by Qtr'!G83/10000</f>
        <v>3.5533522883000004E-2</v>
      </c>
    </row>
    <row r="84" spans="1:7" x14ac:dyDescent="0.3">
      <c r="A84" s="93">
        <f t="shared" si="2"/>
        <v>9</v>
      </c>
      <c r="B84" s="36">
        <f>'Treasury Yields by Qtr'!B14+'Long Term Spreads by Qtr'!B84/10000</f>
        <v>3.8848861854723089E-2</v>
      </c>
      <c r="C84" s="36">
        <f>'Treasury Yields by Qtr'!C14+'Long Term Spreads by Qtr'!C84/10000</f>
        <v>3.5637448115999996E-2</v>
      </c>
      <c r="D84" s="36">
        <f>'Treasury Yields by Qtr'!D14+'Long Term Spreads by Qtr'!D84/10000</f>
        <v>3.3167967211000002E-2</v>
      </c>
      <c r="E84" s="36">
        <f>'Treasury Yields by Qtr'!E14+'Long Term Spreads by Qtr'!E84/10000</f>
        <v>3.6915870301999998E-2</v>
      </c>
      <c r="F84" s="36">
        <f>'Treasury Yields by Qtr'!F14+'Long Term Spreads by Qtr'!F84/10000</f>
        <v>3.3996064565999996E-2</v>
      </c>
      <c r="G84" s="36">
        <f>'Treasury Yields by Qtr'!G14+'Long Term Spreads by Qtr'!G84/10000</f>
        <v>3.6436921115999998E-2</v>
      </c>
    </row>
    <row r="85" spans="1:7" x14ac:dyDescent="0.3">
      <c r="A85" s="93">
        <f t="shared" si="2"/>
        <v>10</v>
      </c>
      <c r="B85" s="36">
        <f>'Treasury Yields by Qtr'!B15+'Long Term Spreads by Qtr'!B85/10000</f>
        <v>3.9943186961920292E-2</v>
      </c>
      <c r="C85" s="36">
        <f>'Treasury Yields by Qtr'!C15+'Long Term Spreads by Qtr'!C85/10000</f>
        <v>3.6378081550333334E-2</v>
      </c>
      <c r="D85" s="36">
        <f>'Treasury Yields by Qtr'!D15+'Long Term Spreads by Qtr'!D85/10000</f>
        <v>3.404797219933333E-2</v>
      </c>
      <c r="E85" s="36">
        <f>'Treasury Yields by Qtr'!E15+'Long Term Spreads by Qtr'!E85/10000</f>
        <v>3.7848558866333336E-2</v>
      </c>
      <c r="F85" s="36">
        <f>'Treasury Yields by Qtr'!F15+'Long Term Spreads by Qtr'!F85/10000</f>
        <v>3.4920817312666663E-2</v>
      </c>
      <c r="G85" s="36">
        <f>'Treasury Yields by Qtr'!G15+'Long Term Spreads by Qtr'!G85/10000</f>
        <v>3.7187541247333332E-2</v>
      </c>
    </row>
    <row r="86" spans="1:7" x14ac:dyDescent="0.3">
      <c r="A86" s="93">
        <f t="shared" si="2"/>
        <v>11</v>
      </c>
      <c r="B86" s="36">
        <f>'Treasury Yields by Qtr'!B16+'Long Term Spreads by Qtr'!B86/10000</f>
        <v>4.0879686247425898E-2</v>
      </c>
      <c r="C86" s="36">
        <f>'Treasury Yields by Qtr'!C16+'Long Term Spreads by Qtr'!C86/10000</f>
        <v>3.7014144846666666E-2</v>
      </c>
      <c r="D86" s="36">
        <f>'Treasury Yields by Qtr'!D16+'Long Term Spreads by Qtr'!D86/10000</f>
        <v>3.4823436515666668E-2</v>
      </c>
      <c r="E86" s="36">
        <f>'Treasury Yields by Qtr'!E16+'Long Term Spreads by Qtr'!E86/10000</f>
        <v>3.8684883871666673E-2</v>
      </c>
      <c r="F86" s="36">
        <f>'Treasury Yields by Qtr'!F16+'Long Term Spreads by Qtr'!F86/10000</f>
        <v>3.5747114135333331E-2</v>
      </c>
      <c r="G86" s="36">
        <f>'Treasury Yields by Qtr'!G16+'Long Term Spreads by Qtr'!G86/10000</f>
        <v>3.7864493549666665E-2</v>
      </c>
    </row>
    <row r="87" spans="1:7" x14ac:dyDescent="0.3">
      <c r="A87" s="93">
        <f t="shared" si="2"/>
        <v>12</v>
      </c>
      <c r="B87" s="36">
        <f>'Treasury Yields by Qtr'!B17+'Long Term Spreads by Qtr'!B87/10000</f>
        <v>4.1680043615770705E-2</v>
      </c>
      <c r="C87" s="36">
        <f>'Treasury Yields by Qtr'!C17+'Long Term Spreads by Qtr'!C87/10000</f>
        <v>3.7572102245000003E-2</v>
      </c>
      <c r="D87" s="36">
        <f>'Treasury Yields by Qtr'!D17+'Long Term Spreads by Qtr'!D87/10000</f>
        <v>3.5512870624999998E-2</v>
      </c>
      <c r="E87" s="36">
        <f>'Treasury Yields by Qtr'!E17+'Long Term Spreads by Qtr'!E87/10000</f>
        <v>3.9466539836E-2</v>
      </c>
      <c r="F87" s="36">
        <f>'Treasury Yields by Qtr'!F17+'Long Term Spreads by Qtr'!F87/10000</f>
        <v>3.6512687818000003E-2</v>
      </c>
      <c r="G87" s="36">
        <f>'Treasury Yields by Qtr'!G17+'Long Term Spreads by Qtr'!G87/10000</f>
        <v>3.8494659458E-2</v>
      </c>
    </row>
    <row r="88" spans="1:7" x14ac:dyDescent="0.3">
      <c r="A88" s="93">
        <f t="shared" si="2"/>
        <v>13</v>
      </c>
      <c r="B88" s="36">
        <f>'Treasury Yields by Qtr'!B18+'Long Term Spreads by Qtr'!B88/10000</f>
        <v>4.2373464352696399E-2</v>
      </c>
      <c r="C88" s="36">
        <f>'Treasury Yields by Qtr'!C18+'Long Term Spreads by Qtr'!C88/10000</f>
        <v>3.8071432032333333E-2</v>
      </c>
      <c r="D88" s="36">
        <f>'Treasury Yields by Qtr'!D18+'Long Term Spreads by Qtr'!D88/10000</f>
        <v>3.6134111833333329E-2</v>
      </c>
      <c r="E88" s="36">
        <f>'Treasury Yields by Qtr'!E18+'Long Term Spreads by Qtr'!E88/10000</f>
        <v>4.0207619000333338E-2</v>
      </c>
      <c r="F88" s="36">
        <f>'Treasury Yields by Qtr'!F18+'Long Term Spreads by Qtr'!F88/10000</f>
        <v>3.7242170578666661E-2</v>
      </c>
      <c r="G88" s="36">
        <f>'Treasury Yields by Qtr'!G18+'Long Term Spreads by Qtr'!G88/10000</f>
        <v>3.9094054277333333E-2</v>
      </c>
    </row>
    <row r="89" spans="1:7" x14ac:dyDescent="0.3">
      <c r="A89" s="93">
        <f t="shared" si="2"/>
        <v>14</v>
      </c>
      <c r="B89" s="36">
        <f>'Treasury Yields by Qtr'!B19+'Long Term Spreads by Qtr'!B89/10000</f>
        <v>4.2983388281129208E-2</v>
      </c>
      <c r="C89" s="36">
        <f>'Treasury Yields by Qtr'!C19+'Long Term Spreads by Qtr'!C89/10000</f>
        <v>3.8526341310666665E-2</v>
      </c>
      <c r="D89" s="36">
        <f>'Treasury Yields by Qtr'!D19+'Long Term Spreads by Qtr'!D89/10000</f>
        <v>3.6700234107666665E-2</v>
      </c>
      <c r="E89" s="36">
        <f>'Treasury Yields by Qtr'!E19+'Long Term Spreads by Qtr'!E89/10000</f>
        <v>4.0912024791666668E-2</v>
      </c>
      <c r="F89" s="36">
        <f>'Treasury Yields by Qtr'!F19+'Long Term Spreads by Qtr'!F89/10000</f>
        <v>3.7938263779333334E-2</v>
      </c>
      <c r="G89" s="36">
        <f>'Treasury Yields by Qtr'!G19+'Long Term Spreads by Qtr'!G89/10000</f>
        <v>3.9665710975666665E-2</v>
      </c>
    </row>
    <row r="90" spans="1:7" x14ac:dyDescent="0.3">
      <c r="A90" s="93">
        <f t="shared" si="2"/>
        <v>15</v>
      </c>
      <c r="B90" s="36">
        <f>'Treasury Yields by Qtr'!B20+'Long Term Spreads by Qtr'!B90/10000</f>
        <v>4.3526479707925808E-2</v>
      </c>
      <c r="C90" s="36">
        <f>'Treasury Yields by Qtr'!C20+'Long Term Spreads by Qtr'!C90/10000</f>
        <v>3.8947021045000002E-2</v>
      </c>
      <c r="D90" s="36">
        <f>'Treasury Yields by Qtr'!D20+'Long Term Spreads by Qtr'!D90/10000</f>
        <v>3.7221052516999996E-2</v>
      </c>
      <c r="E90" s="36">
        <f>'Treasury Yields by Qtr'!E20+'Long Term Spreads by Qtr'!E90/10000</f>
        <v>4.1582674797999999E-2</v>
      </c>
      <c r="F90" s="36">
        <f>'Treasury Yields by Qtr'!F20+'Long Term Spreads by Qtr'!F90/10000</f>
        <v>3.8605618230999998E-2</v>
      </c>
      <c r="G90" s="36">
        <f>'Treasury Yields by Qtr'!G20+'Long Term Spreads by Qtr'!G90/10000</f>
        <v>4.0214775148999994E-2</v>
      </c>
    </row>
    <row r="91" spans="1:7" x14ac:dyDescent="0.3">
      <c r="A91" s="93">
        <f t="shared" si="2"/>
        <v>16</v>
      </c>
      <c r="B91" s="36">
        <f>'Treasury Yields by Qtr'!B21+'Long Term Spreads by Qtr'!B91/10000</f>
        <v>4.4015801226108611E-2</v>
      </c>
      <c r="C91" s="36">
        <f>'Treasury Yields by Qtr'!C21+'Long Term Spreads by Qtr'!C91/10000</f>
        <v>3.9341546410333335E-2</v>
      </c>
      <c r="D91" s="36">
        <f>'Treasury Yields by Qtr'!D21+'Long Term Spreads by Qtr'!D91/10000</f>
        <v>3.7703670439333335E-2</v>
      </c>
      <c r="E91" s="36">
        <f>'Treasury Yields by Qtr'!E21+'Long Term Spreads by Qtr'!E91/10000</f>
        <v>4.2221125005333329E-2</v>
      </c>
      <c r="F91" s="36">
        <f>'Treasury Yields by Qtr'!F21+'Long Term Spreads by Qtr'!F91/10000</f>
        <v>3.9245809602666666E-2</v>
      </c>
      <c r="G91" s="36">
        <f>'Treasury Yields by Qtr'!G21+'Long Term Spreads by Qtr'!G91/10000</f>
        <v>4.0743854615333336E-2</v>
      </c>
    </row>
    <row r="92" spans="1:7" x14ac:dyDescent="0.3">
      <c r="A92" s="93">
        <f t="shared" si="2"/>
        <v>17</v>
      </c>
      <c r="B92" s="36">
        <f>'Treasury Yields by Qtr'!B22+'Long Term Spreads by Qtr'!B92/10000</f>
        <v>4.446122596871712E-2</v>
      </c>
      <c r="C92" s="36">
        <f>'Treasury Yields by Qtr'!C22+'Long Term Spreads by Qtr'!C92/10000</f>
        <v>3.9716091630666667E-2</v>
      </c>
      <c r="D92" s="36">
        <f>'Treasury Yields by Qtr'!D22+'Long Term Spreads by Qtr'!D92/10000</f>
        <v>3.8153508532666663E-2</v>
      </c>
      <c r="E92" s="36">
        <f>'Treasury Yields by Qtr'!E22+'Long Term Spreads by Qtr'!E92/10000</f>
        <v>4.2828247893666668E-2</v>
      </c>
      <c r="F92" s="36">
        <f>'Treasury Yields by Qtr'!F22+'Long Term Spreads by Qtr'!F92/10000</f>
        <v>3.9861352383333333E-2</v>
      </c>
      <c r="G92" s="36">
        <f>'Treasury Yields by Qtr'!G22+'Long Term Spreads by Qtr'!G92/10000</f>
        <v>4.125593193166667E-2</v>
      </c>
    </row>
    <row r="93" spans="1:7" x14ac:dyDescent="0.3">
      <c r="A93" s="93">
        <f t="shared" si="2"/>
        <v>18</v>
      </c>
      <c r="B93" s="36">
        <f>'Treasury Yields by Qtr'!B23+'Long Term Spreads by Qtr'!B93/10000</f>
        <v>4.4870653631318924E-2</v>
      </c>
      <c r="C93" s="36">
        <f>'Treasury Yields by Qtr'!C23+'Long Term Spreads by Qtr'!C93/10000</f>
        <v>4.0075650006000003E-2</v>
      </c>
      <c r="D93" s="36">
        <f>'Treasury Yields by Qtr'!D23+'Long Term Spreads by Qtr'!D93/10000</f>
        <v>3.8574339560000004E-2</v>
      </c>
      <c r="E93" s="36">
        <f>'Treasury Yields by Qtr'!E23+'Long Term Spreads by Qtr'!E93/10000</f>
        <v>4.3403742278E-2</v>
      </c>
      <c r="F93" s="36">
        <f>'Treasury Yields by Qtr'!F23+'Long Term Spreads by Qtr'!F93/10000</f>
        <v>4.0449746817999996E-2</v>
      </c>
      <c r="G93" s="36">
        <f>'Treasury Yields by Qtr'!G23+'Long Term Spreads by Qtr'!G93/10000</f>
        <v>4.1749901042999998E-2</v>
      </c>
    </row>
    <row r="94" spans="1:7" x14ac:dyDescent="0.3">
      <c r="A94" s="93">
        <f t="shared" si="2"/>
        <v>19</v>
      </c>
      <c r="B94" s="36">
        <f>'Treasury Yields by Qtr'!B24+'Long Term Spreads by Qtr'!B94/10000</f>
        <v>4.5249939599315822E-2</v>
      </c>
      <c r="C94" s="36">
        <f>'Treasury Yields by Qtr'!C24+'Long Term Spreads by Qtr'!C94/10000</f>
        <v>4.0424018181333336E-2</v>
      </c>
      <c r="D94" s="36">
        <f>'Treasury Yields by Qtr'!D24+'Long Term Spreads by Qtr'!D94/10000</f>
        <v>3.8969332067333336E-2</v>
      </c>
      <c r="E94" s="36">
        <f>'Treasury Yields by Qtr'!E24+'Long Term Spreads by Qtr'!E94/10000</f>
        <v>4.3947343924333332E-2</v>
      </c>
      <c r="F94" s="36">
        <f>'Treasury Yields by Qtr'!F24+'Long Term Spreads by Qtr'!F94/10000</f>
        <v>4.1012413409666666E-2</v>
      </c>
      <c r="G94" s="36">
        <f>'Treasury Yields by Qtr'!G24+'Long Term Spreads by Qtr'!G94/10000</f>
        <v>4.2227795107333335E-2</v>
      </c>
    </row>
    <row r="95" spans="1:7" x14ac:dyDescent="0.3">
      <c r="A95" s="93">
        <f t="shared" si="2"/>
        <v>20</v>
      </c>
      <c r="B95" s="36">
        <f>'Treasury Yields by Qtr'!B25+'Long Term Spreads by Qtr'!B95/10000</f>
        <v>4.560430105730813E-2</v>
      </c>
      <c r="C95" s="36">
        <f>'Treasury Yields by Qtr'!C25+'Long Term Spreads by Qtr'!C95/10000</f>
        <v>4.0764590747666668E-2</v>
      </c>
      <c r="D95" s="36">
        <f>'Treasury Yields by Qtr'!D25+'Long Term Spreads by Qtr'!D95/10000</f>
        <v>3.9340810908666667E-2</v>
      </c>
      <c r="E95" s="36">
        <f>'Treasury Yields by Qtr'!E25+'Long Term Spreads by Qtr'!E95/10000</f>
        <v>4.445817256566667E-2</v>
      </c>
      <c r="F95" s="36">
        <f>'Treasury Yields by Qtr'!F25+'Long Term Spreads by Qtr'!F95/10000</f>
        <v>4.154884504933333E-2</v>
      </c>
      <c r="G95" s="36">
        <f>'Treasury Yields by Qtr'!G25+'Long Term Spreads by Qtr'!G95/10000</f>
        <v>4.2689891153666663E-2</v>
      </c>
    </row>
    <row r="96" spans="1:7" x14ac:dyDescent="0.3">
      <c r="A96" s="93">
        <f t="shared" si="2"/>
        <v>21</v>
      </c>
      <c r="B96" s="36">
        <f>'Treasury Yields by Qtr'!B26+'Long Term Spreads by Qtr'!B96/10000</f>
        <v>4.5937882376046235E-2</v>
      </c>
      <c r="C96" s="36">
        <f>'Treasury Yields by Qtr'!C26+'Long Term Spreads by Qtr'!C96/10000</f>
        <v>4.1100170871999998E-2</v>
      </c>
      <c r="D96" s="36">
        <f>'Treasury Yields by Qtr'!D26+'Long Term Spreads by Qtr'!D96/10000</f>
        <v>3.9690635121000004E-2</v>
      </c>
      <c r="E96" s="36">
        <f>'Treasury Yields by Qtr'!E26+'Long Term Spreads by Qtr'!E96/10000</f>
        <v>4.4935119645999999E-2</v>
      </c>
      <c r="F96" s="36">
        <f>'Treasury Yields by Qtr'!F26+'Long Term Spreads by Qtr'!F96/10000</f>
        <v>4.2063968787E-2</v>
      </c>
      <c r="G96" s="36">
        <f>'Treasury Yields by Qtr'!G26+'Long Term Spreads by Qtr'!G96/10000</f>
        <v>4.3141489812999999E-2</v>
      </c>
    </row>
    <row r="97" spans="1:7" x14ac:dyDescent="0.3">
      <c r="A97" s="93">
        <f t="shared" si="2"/>
        <v>22</v>
      </c>
      <c r="B97" s="36">
        <f>'Treasury Yields by Qtr'!B27+'Long Term Spreads by Qtr'!B97/10000</f>
        <v>4.6254310518533535E-2</v>
      </c>
      <c r="C97" s="36">
        <f>'Treasury Yields by Qtr'!C27+'Long Term Spreads by Qtr'!C97/10000</f>
        <v>4.1433222751333335E-2</v>
      </c>
      <c r="D97" s="36">
        <f>'Treasury Yields by Qtr'!D27+'Long Term Spreads by Qtr'!D97/10000</f>
        <v>4.001990673533333E-2</v>
      </c>
      <c r="E97" s="36">
        <f>'Treasury Yields by Qtr'!E27+'Long Term Spreads by Qtr'!E97/10000</f>
        <v>4.537628028433334E-2</v>
      </c>
      <c r="F97" s="36">
        <f>'Treasury Yields by Qtr'!F27+'Long Term Spreads by Qtr'!F97/10000</f>
        <v>4.2545330055666665E-2</v>
      </c>
      <c r="G97" s="36">
        <f>'Treasury Yields by Qtr'!G27+'Long Term Spreads by Qtr'!G97/10000</f>
        <v>4.3572308462333328E-2</v>
      </c>
    </row>
    <row r="98" spans="1:7" x14ac:dyDescent="0.3">
      <c r="A98" s="93">
        <f t="shared" si="2"/>
        <v>23</v>
      </c>
      <c r="B98" s="36">
        <f>'Treasury Yields by Qtr'!B28+'Long Term Spreads by Qtr'!B98/10000</f>
        <v>4.6556279553772541E-2</v>
      </c>
      <c r="C98" s="36">
        <f>'Treasury Yields by Qtr'!C28+'Long Term Spreads by Qtr'!C98/10000</f>
        <v>4.1765647302666666E-2</v>
      </c>
      <c r="D98" s="36">
        <f>'Treasury Yields by Qtr'!D28+'Long Term Spreads by Qtr'!D98/10000</f>
        <v>4.0329720268666672E-2</v>
      </c>
      <c r="E98" s="36">
        <f>'Treasury Yields by Qtr'!E28+'Long Term Spreads by Qtr'!E98/10000</f>
        <v>4.5779989346666675E-2</v>
      </c>
      <c r="F98" s="36">
        <f>'Treasury Yields by Qtr'!F28+'Long Term Spreads by Qtr'!F98/10000</f>
        <v>4.2997463726333333E-2</v>
      </c>
      <c r="G98" s="36">
        <f>'Treasury Yields by Qtr'!G28+'Long Term Spreads by Qtr'!G98/10000</f>
        <v>4.3987282682666669E-2</v>
      </c>
    </row>
    <row r="99" spans="1:7" x14ac:dyDescent="0.3">
      <c r="A99" s="93">
        <f t="shared" si="2"/>
        <v>24</v>
      </c>
      <c r="B99" s="36">
        <f>'Treasury Yields by Qtr'!B29+'Long Term Spreads by Qtr'!B99/10000</f>
        <v>4.6846500371550442E-2</v>
      </c>
      <c r="C99" s="36">
        <f>'Treasury Yields by Qtr'!C29+'Long Term Spreads by Qtr'!C99/10000</f>
        <v>4.2099414545999997E-2</v>
      </c>
      <c r="D99" s="36">
        <f>'Treasury Yields by Qtr'!D29+'Long Term Spreads by Qtr'!D99/10000</f>
        <v>4.0620772987000002E-2</v>
      </c>
      <c r="E99" s="36">
        <f>'Treasury Yields by Qtr'!E29+'Long Term Spreads by Qtr'!E99/10000</f>
        <v>4.6144155613000004E-2</v>
      </c>
      <c r="F99" s="36">
        <f>'Treasury Yields by Qtr'!F29+'Long Term Spreads by Qtr'!F99/10000</f>
        <v>4.3418956586999999E-2</v>
      </c>
      <c r="G99" s="36">
        <f>'Treasury Yields by Qtr'!G29+'Long Term Spreads by Qtr'!G99/10000</f>
        <v>4.4385886887000001E-2</v>
      </c>
    </row>
    <row r="100" spans="1:7" x14ac:dyDescent="0.3">
      <c r="A100" s="93">
        <f t="shared" si="2"/>
        <v>25</v>
      </c>
      <c r="B100" s="36">
        <f>'Treasury Yields by Qtr'!B30+'Long Term Spreads by Qtr'!B100/10000</f>
        <v>4.7127226134843353E-2</v>
      </c>
      <c r="C100" s="36">
        <f>'Treasury Yields by Qtr'!C30+'Long Term Spreads by Qtr'!C100/10000</f>
        <v>4.2436207763333338E-2</v>
      </c>
      <c r="D100" s="36">
        <f>'Treasury Yields by Qtr'!D30+'Long Term Spreads by Qtr'!D100/10000</f>
        <v>4.089363721633333E-2</v>
      </c>
      <c r="E100" s="36">
        <f>'Treasury Yields by Qtr'!E30+'Long Term Spreads by Qtr'!E100/10000</f>
        <v>4.646659761133333E-2</v>
      </c>
      <c r="F100" s="36">
        <f>'Treasury Yields by Qtr'!F30+'Long Term Spreads by Qtr'!F100/10000</f>
        <v>4.3808848249666667E-2</v>
      </c>
      <c r="G100" s="36">
        <f>'Treasury Yields by Qtr'!G30+'Long Term Spreads by Qtr'!G100/10000</f>
        <v>4.4768376316333333E-2</v>
      </c>
    </row>
    <row r="101" spans="1:7" x14ac:dyDescent="0.3">
      <c r="A101" s="93">
        <f t="shared" si="2"/>
        <v>26</v>
      </c>
      <c r="B101" s="36">
        <f>'Treasury Yields by Qtr'!B31+'Long Term Spreads by Qtr'!B101/10000</f>
        <v>4.740058263471765E-2</v>
      </c>
      <c r="C101" s="36">
        <f>'Treasury Yields by Qtr'!C31+'Long Term Spreads by Qtr'!C101/10000</f>
        <v>4.2777645330666664E-2</v>
      </c>
      <c r="D101" s="36">
        <f>'Treasury Yields by Qtr'!D31+'Long Term Spreads by Qtr'!D101/10000</f>
        <v>4.1148392815666665E-2</v>
      </c>
      <c r="E101" s="36">
        <f>'Treasury Yields by Qtr'!E31+'Long Term Spreads by Qtr'!E101/10000</f>
        <v>4.6744491685666668E-2</v>
      </c>
      <c r="F101" s="36">
        <f>'Treasury Yields by Qtr'!F31+'Long Term Spreads by Qtr'!F101/10000</f>
        <v>4.4163626660333327E-2</v>
      </c>
      <c r="G101" s="36">
        <f>'Treasury Yields by Qtr'!G31+'Long Term Spreads by Qtr'!G101/10000</f>
        <v>4.5132404221666672E-2</v>
      </c>
    </row>
    <row r="102" spans="1:7" x14ac:dyDescent="0.3">
      <c r="A102" s="93">
        <f t="shared" si="2"/>
        <v>27</v>
      </c>
      <c r="B102" s="36">
        <f>'Treasury Yields by Qtr'!B32+'Long Term Spreads by Qtr'!B102/10000</f>
        <v>4.7668121969880864E-2</v>
      </c>
      <c r="C102" s="36">
        <f>'Treasury Yields by Qtr'!C32+'Long Term Spreads by Qtr'!C102/10000</f>
        <v>4.3124993824999999E-2</v>
      </c>
      <c r="D102" s="36">
        <f>'Treasury Yields by Qtr'!D32+'Long Term Spreads by Qtr'!D102/10000</f>
        <v>4.1385274755E-2</v>
      </c>
      <c r="E102" s="36">
        <f>'Treasury Yields by Qtr'!E32+'Long Term Spreads by Qtr'!E102/10000</f>
        <v>4.6975293449999997E-2</v>
      </c>
      <c r="F102" s="36">
        <f>'Treasury Yields by Qtr'!F32+'Long Term Spreads by Qtr'!F102/10000</f>
        <v>4.4482250266000001E-2</v>
      </c>
      <c r="G102" s="36">
        <f>'Treasury Yields by Qtr'!G32+'Long Term Spreads by Qtr'!G102/10000</f>
        <v>4.5477911265000004E-2</v>
      </c>
    </row>
    <row r="103" spans="1:7" x14ac:dyDescent="0.3">
      <c r="A103" s="93">
        <f t="shared" si="2"/>
        <v>28</v>
      </c>
      <c r="B103" s="36">
        <f>'Treasury Yields by Qtr'!B33+'Long Term Spreads by Qtr'!B103/10000</f>
        <v>4.7931635303086972E-2</v>
      </c>
      <c r="C103" s="36">
        <f>'Treasury Yields by Qtr'!C33+'Long Term Spreads by Qtr'!C103/10000</f>
        <v>4.3479703371333334E-2</v>
      </c>
      <c r="D103" s="36">
        <f>'Treasury Yields by Qtr'!D33+'Long Term Spreads by Qtr'!D103/10000</f>
        <v>4.1604288729333333E-2</v>
      </c>
      <c r="E103" s="36">
        <f>'Treasury Yields by Qtr'!E33+'Long Term Spreads by Qtr'!E103/10000</f>
        <v>4.7156146681333333E-2</v>
      </c>
      <c r="F103" s="36">
        <f>'Treasury Yields by Qtr'!F33+'Long Term Spreads by Qtr'!F103/10000</f>
        <v>4.4762413443666667E-2</v>
      </c>
      <c r="G103" s="36">
        <f>'Treasury Yields by Qtr'!G33+'Long Term Spreads by Qtr'!G103/10000</f>
        <v>4.5804038437333335E-2</v>
      </c>
    </row>
    <row r="104" spans="1:7" x14ac:dyDescent="0.3">
      <c r="A104" s="93">
        <f t="shared" si="2"/>
        <v>29</v>
      </c>
      <c r="B104" s="36">
        <f>'Treasury Yields by Qtr'!B34+'Long Term Spreads by Qtr'!B104/10000</f>
        <v>4.8192638017579767E-2</v>
      </c>
      <c r="C104" s="36">
        <f>'Treasury Yields by Qtr'!C34+'Long Term Spreads by Qtr'!C104/10000</f>
        <v>4.3843096562666668E-2</v>
      </c>
      <c r="D104" s="36">
        <f>'Treasury Yields by Qtr'!D34+'Long Term Spreads by Qtr'!D104/10000</f>
        <v>4.1805402351666666E-2</v>
      </c>
      <c r="E104" s="36">
        <f>'Treasury Yields by Qtr'!E34+'Long Term Spreads by Qtr'!E104/10000</f>
        <v>4.7284174512666671E-2</v>
      </c>
      <c r="F104" s="36">
        <f>'Treasury Yields by Qtr'!F34+'Long Term Spreads by Qtr'!F104/10000</f>
        <v>4.5002287647333328E-2</v>
      </c>
      <c r="G104" s="36">
        <f>'Treasury Yields by Qtr'!G34+'Long Term Spreads by Qtr'!G104/10000</f>
        <v>4.6110195468666668E-2</v>
      </c>
    </row>
    <row r="105" spans="1:7" x14ac:dyDescent="0.3">
      <c r="A105" s="93">
        <f t="shared" si="2"/>
        <v>30</v>
      </c>
      <c r="B105" s="36">
        <f>'Treasury Yields by Qtr'!B35+'Long Term Spreads by Qtr'!B105/10000</f>
        <v>4.8452669725891864E-2</v>
      </c>
      <c r="C105" s="36">
        <f>'Treasury Yields by Qtr'!C35+'Long Term Spreads by Qtr'!C105/10000</f>
        <v>4.4216521262E-2</v>
      </c>
      <c r="D105" s="36">
        <f>'Treasury Yields by Qtr'!D35+'Long Term Spreads by Qtr'!D105/10000</f>
        <v>4.1988234816000003E-2</v>
      </c>
      <c r="E105" s="36">
        <f>'Treasury Yields by Qtr'!E35+'Long Term Spreads by Qtr'!E105/10000</f>
        <v>4.7356032201999999E-2</v>
      </c>
      <c r="F105" s="36">
        <f>'Treasury Yields by Qtr'!F35+'Long Term Spreads by Qtr'!F105/10000</f>
        <v>4.5198505028999997E-2</v>
      </c>
      <c r="G105" s="36">
        <f>'Treasury Yields by Qtr'!G35+'Long Term Spreads by Qtr'!G105/10000</f>
        <v>4.6394107313999997E-2</v>
      </c>
    </row>
    <row r="106" spans="1:7" x14ac:dyDescent="0.3">
      <c r="A106" s="7"/>
      <c r="B106" s="7"/>
      <c r="C106" s="7"/>
      <c r="D106" s="7"/>
      <c r="E106" s="7"/>
      <c r="F106" s="7"/>
      <c r="G106" s="7"/>
    </row>
    <row r="107" spans="1:7" x14ac:dyDescent="0.3">
      <c r="A107" s="7"/>
      <c r="B107" s="7"/>
      <c r="C107" s="7"/>
      <c r="D107" s="7"/>
      <c r="E107" s="7"/>
      <c r="F107" s="7"/>
      <c r="G107" s="7"/>
    </row>
    <row r="108" spans="1:7" x14ac:dyDescent="0.3">
      <c r="A108" s="7" t="s">
        <v>58</v>
      </c>
      <c r="B108" s="7"/>
      <c r="C108" s="7"/>
      <c r="D108" s="7"/>
      <c r="E108" s="7"/>
      <c r="F108" s="7"/>
      <c r="G108" s="7"/>
    </row>
    <row r="109" spans="1:7" x14ac:dyDescent="0.3">
      <c r="A109" s="91" t="s">
        <v>52</v>
      </c>
      <c r="B109" s="92"/>
      <c r="C109" s="37"/>
      <c r="D109" s="37"/>
      <c r="E109" s="37"/>
      <c r="F109" s="37"/>
      <c r="G109" s="37"/>
    </row>
    <row r="110" spans="1:7" x14ac:dyDescent="0.3">
      <c r="A110" s="34" t="s">
        <v>51</v>
      </c>
      <c r="B110" s="94">
        <v>41912</v>
      </c>
      <c r="C110" s="94">
        <v>42004</v>
      </c>
      <c r="D110" s="94">
        <v>42094</v>
      </c>
      <c r="E110" s="94">
        <v>42185</v>
      </c>
      <c r="F110" s="94">
        <v>42277</v>
      </c>
      <c r="G110" s="94">
        <v>42369</v>
      </c>
    </row>
    <row r="111" spans="1:7" x14ac:dyDescent="0.3">
      <c r="A111" s="93">
        <v>1</v>
      </c>
      <c r="B111" s="36">
        <f>'Treasury Yields by Qtr'!B6+'Long Term Spreads by Qtr'!B111/10000</f>
        <v>1.7858790927712625E-2</v>
      </c>
      <c r="C111" s="36">
        <f>'Treasury Yields by Qtr'!C6+'Long Term Spreads by Qtr'!C111/10000</f>
        <v>1.9614998596000001E-2</v>
      </c>
      <c r="D111" s="36">
        <f>'Treasury Yields by Qtr'!D6+'Long Term Spreads by Qtr'!D111/10000</f>
        <v>1.9609729334000001E-2</v>
      </c>
      <c r="E111" s="36">
        <f>'Treasury Yields by Qtr'!E6+'Long Term Spreads by Qtr'!E111/10000</f>
        <v>1.9803716385000003E-2</v>
      </c>
      <c r="F111" s="36">
        <f>'Treasury Yields by Qtr'!F6+'Long Term Spreads by Qtr'!F111/10000</f>
        <v>2.0170742825000001E-2</v>
      </c>
      <c r="G111" s="36">
        <f>'Treasury Yields by Qtr'!G6+'Long Term Spreads by Qtr'!G111/10000</f>
        <v>2.3683238416000001E-2</v>
      </c>
    </row>
    <row r="112" spans="1:7" x14ac:dyDescent="0.3">
      <c r="A112" s="93">
        <f>A111+1</f>
        <v>2</v>
      </c>
      <c r="B112" s="36">
        <f>'Treasury Yields by Qtr'!B7+'Long Term Spreads by Qtr'!B112/10000</f>
        <v>2.3579625472934091E-2</v>
      </c>
      <c r="C112" s="36">
        <f>'Treasury Yields by Qtr'!C7+'Long Term Spreads by Qtr'!C112/10000</f>
        <v>2.4291765988000001E-2</v>
      </c>
      <c r="D112" s="36">
        <f>'Treasury Yields by Qtr'!D7+'Long Term Spreads by Qtr'!D112/10000</f>
        <v>2.3019818310999998E-2</v>
      </c>
      <c r="E112" s="36">
        <f>'Treasury Yields by Qtr'!E7+'Long Term Spreads by Qtr'!E112/10000</f>
        <v>2.3695902273000002E-2</v>
      </c>
      <c r="F112" s="36">
        <f>'Treasury Yields by Qtr'!F7+'Long Term Spreads by Qtr'!F112/10000</f>
        <v>2.3685844706999998E-2</v>
      </c>
      <c r="G112" s="36">
        <f>'Treasury Yields by Qtr'!G7+'Long Term Spreads by Qtr'!G112/10000</f>
        <v>2.7660019115E-2</v>
      </c>
    </row>
    <row r="113" spans="1:7" x14ac:dyDescent="0.3">
      <c r="A113" s="93">
        <f t="shared" ref="A113:A140" si="3">A112+1</f>
        <v>3</v>
      </c>
      <c r="B113" s="36">
        <f>'Treasury Yields by Qtr'!B8+'Long Term Spreads by Qtr'!B113/10000</f>
        <v>2.9437962509636453E-2</v>
      </c>
      <c r="C113" s="36">
        <f>'Treasury Yields by Qtr'!C8+'Long Term Spreads by Qtr'!C113/10000</f>
        <v>2.9425613632000004E-2</v>
      </c>
      <c r="D113" s="36">
        <f>'Treasury Yields by Qtr'!D8+'Long Term Spreads by Qtr'!D113/10000</f>
        <v>2.7045178064999995E-2</v>
      </c>
      <c r="E113" s="36">
        <f>'Treasury Yields by Qtr'!E8+'Long Term Spreads by Qtr'!E113/10000</f>
        <v>2.8091714950999998E-2</v>
      </c>
      <c r="F113" s="36">
        <f>'Treasury Yields by Qtr'!F8+'Long Term Spreads by Qtr'!F113/10000</f>
        <v>2.7288197198999997E-2</v>
      </c>
      <c r="G113" s="36">
        <f>'Treasury Yields by Qtr'!G8+'Long Term Spreads by Qtr'!G113/10000</f>
        <v>3.1064463802000002E-2</v>
      </c>
    </row>
    <row r="114" spans="1:7" x14ac:dyDescent="0.3">
      <c r="A114" s="93">
        <f t="shared" si="3"/>
        <v>4</v>
      </c>
      <c r="B114" s="36">
        <f>'Treasury Yields by Qtr'!B9+'Long Term Spreads by Qtr'!B114/10000</f>
        <v>3.4314836451653619E-2</v>
      </c>
      <c r="C114" s="36">
        <f>'Treasury Yields by Qtr'!C9+'Long Term Spreads by Qtr'!C114/10000</f>
        <v>3.3458605478000003E-2</v>
      </c>
      <c r="D114" s="36">
        <f>'Treasury Yields by Qtr'!D9+'Long Term Spreads by Qtr'!D114/10000</f>
        <v>3.0630939570000001E-2</v>
      </c>
      <c r="E114" s="36">
        <f>'Treasury Yields by Qtr'!E9+'Long Term Spreads by Qtr'!E114/10000</f>
        <v>3.2328762971999998E-2</v>
      </c>
      <c r="F114" s="36">
        <f>'Treasury Yields by Qtr'!F9+'Long Term Spreads by Qtr'!F114/10000</f>
        <v>3.0532921591E-2</v>
      </c>
      <c r="G114" s="36">
        <f>'Treasury Yields by Qtr'!G9+'Long Term Spreads by Qtr'!G114/10000</f>
        <v>3.4587028088000002E-2</v>
      </c>
    </row>
    <row r="115" spans="1:7" x14ac:dyDescent="0.3">
      <c r="A115" s="93">
        <f t="shared" si="3"/>
        <v>5</v>
      </c>
      <c r="B115" s="36">
        <f>'Treasury Yields by Qtr'!B10+'Long Term Spreads by Qtr'!B115/10000</f>
        <v>3.7980164667561891E-2</v>
      </c>
      <c r="C115" s="36">
        <f>'Treasury Yields by Qtr'!C10+'Long Term Spreads by Qtr'!C115/10000</f>
        <v>3.6466185710000001E-2</v>
      </c>
      <c r="D115" s="36">
        <f>'Treasury Yields by Qtr'!D10+'Long Term Spreads by Qtr'!D115/10000</f>
        <v>3.3710864005000001E-2</v>
      </c>
      <c r="E115" s="36">
        <f>'Treasury Yields by Qtr'!E10+'Long Term Spreads by Qtr'!E115/10000</f>
        <v>3.6226452744999998E-2</v>
      </c>
      <c r="F115" s="36">
        <f>'Treasury Yields by Qtr'!F10+'Long Term Spreads by Qtr'!F115/10000</f>
        <v>3.3688692548999997E-2</v>
      </c>
      <c r="G115" s="36">
        <f>'Treasury Yields by Qtr'!G10+'Long Term Spreads by Qtr'!G115/10000</f>
        <v>3.7549832492000002E-2</v>
      </c>
    </row>
    <row r="116" spans="1:7" x14ac:dyDescent="0.3">
      <c r="A116" s="93">
        <f t="shared" si="3"/>
        <v>6</v>
      </c>
      <c r="B116" s="36">
        <f>'Treasury Yields by Qtr'!B11+'Long Term Spreads by Qtr'!B116/10000</f>
        <v>4.0931179291381348E-2</v>
      </c>
      <c r="C116" s="36">
        <f>'Treasury Yields by Qtr'!C11+'Long Term Spreads by Qtr'!C116/10000</f>
        <v>3.8977744467000003E-2</v>
      </c>
      <c r="D116" s="36">
        <f>'Treasury Yields by Qtr'!D11+'Long Term Spreads by Qtr'!D116/10000</f>
        <v>3.6304497148999998E-2</v>
      </c>
      <c r="E116" s="36">
        <f>'Treasury Yields by Qtr'!E11+'Long Term Spreads by Qtr'!E116/10000</f>
        <v>3.9454021398E-2</v>
      </c>
      <c r="F116" s="36">
        <f>'Treasury Yields by Qtr'!F11+'Long Term Spreads by Qtr'!F116/10000</f>
        <v>3.6708142151999995E-2</v>
      </c>
      <c r="G116" s="36">
        <f>'Treasury Yields by Qtr'!G11+'Long Term Spreads by Qtr'!G116/10000</f>
        <v>4.0121866818999999E-2</v>
      </c>
    </row>
    <row r="117" spans="1:7" x14ac:dyDescent="0.3">
      <c r="A117" s="93">
        <f t="shared" si="3"/>
        <v>7</v>
      </c>
      <c r="B117" s="36">
        <f>'Treasury Yields by Qtr'!B12+'Long Term Spreads by Qtr'!B117/10000</f>
        <v>4.2723051458887842E-2</v>
      </c>
      <c r="C117" s="36">
        <f>'Treasury Yields by Qtr'!C12+'Long Term Spreads by Qtr'!C117/10000</f>
        <v>4.0342740550888892E-2</v>
      </c>
      <c r="D117" s="36">
        <f>'Treasury Yields by Qtr'!D12+'Long Term Spreads by Qtr'!D117/10000</f>
        <v>3.7707486429555556E-2</v>
      </c>
      <c r="E117" s="36">
        <f>'Treasury Yields by Qtr'!E12+'Long Term Spreads by Qtr'!E117/10000</f>
        <v>4.1212733410999999E-2</v>
      </c>
      <c r="F117" s="36">
        <f>'Treasury Yields by Qtr'!F12+'Long Term Spreads by Qtr'!F117/10000</f>
        <v>3.8392876655999997E-2</v>
      </c>
      <c r="G117" s="36">
        <f>'Treasury Yields by Qtr'!G12+'Long Term Spreads by Qtr'!G117/10000</f>
        <v>4.1420143439000003E-2</v>
      </c>
    </row>
    <row r="118" spans="1:7" x14ac:dyDescent="0.3">
      <c r="A118" s="93">
        <f t="shared" si="3"/>
        <v>8</v>
      </c>
      <c r="B118" s="36">
        <f>'Treasury Yields by Qtr'!B13+'Long Term Spreads by Qtr'!B118/10000</f>
        <v>4.4207103082353143E-2</v>
      </c>
      <c r="C118" s="36">
        <f>'Treasury Yields by Qtr'!C13+'Long Term Spreads by Qtr'!C118/10000</f>
        <v>4.1404283401777778E-2</v>
      </c>
      <c r="D118" s="36">
        <f>'Treasury Yields by Qtr'!D13+'Long Term Spreads by Qtr'!D118/10000</f>
        <v>3.8867309496111113E-2</v>
      </c>
      <c r="E118" s="36">
        <f>'Treasury Yields by Qtr'!E13+'Long Term Spreads by Qtr'!E118/10000</f>
        <v>4.2546992648E-2</v>
      </c>
      <c r="F118" s="36">
        <f>'Treasury Yields by Qtr'!F13+'Long Term Spreads by Qtr'!F118/10000</f>
        <v>3.9695039373E-2</v>
      </c>
      <c r="G118" s="36">
        <f>'Treasury Yields by Qtr'!G13+'Long Term Spreads by Qtr'!G118/10000</f>
        <v>4.2443522883000004E-2</v>
      </c>
    </row>
    <row r="119" spans="1:7" x14ac:dyDescent="0.3">
      <c r="A119" s="93">
        <f t="shared" si="3"/>
        <v>9</v>
      </c>
      <c r="B119" s="36">
        <f>'Treasury Yields by Qtr'!B14+'Long Term Spreads by Qtr'!B119/10000</f>
        <v>4.5462216707511841E-2</v>
      </c>
      <c r="C119" s="36">
        <f>'Treasury Yields by Qtr'!C14+'Long Term Spreads by Qtr'!C119/10000</f>
        <v>4.2263114782666665E-2</v>
      </c>
      <c r="D119" s="36">
        <f>'Treasury Yields by Qtr'!D14+'Long Term Spreads by Qtr'!D119/10000</f>
        <v>3.9855133877666669E-2</v>
      </c>
      <c r="E119" s="36">
        <f>'Treasury Yields by Qtr'!E14+'Long Term Spreads by Qtr'!E119/10000</f>
        <v>4.3620870302E-2</v>
      </c>
      <c r="F119" s="36">
        <f>'Treasury Yields by Qtr'!F14+'Long Term Spreads by Qtr'!F119/10000</f>
        <v>4.0759564565999995E-2</v>
      </c>
      <c r="G119" s="36">
        <f>'Treasury Yields by Qtr'!G14+'Long Term Spreads by Qtr'!G119/10000</f>
        <v>4.3294921116000001E-2</v>
      </c>
    </row>
    <row r="120" spans="1:7" x14ac:dyDescent="0.3">
      <c r="A120" s="93">
        <f t="shared" si="3"/>
        <v>10</v>
      </c>
      <c r="B120" s="36">
        <f>'Treasury Yields by Qtr'!B15+'Long Term Spreads by Qtr'!B120/10000</f>
        <v>4.653356493987594E-2</v>
      </c>
      <c r="C120" s="36">
        <f>'Treasury Yields by Qtr'!C15+'Long Term Spreads by Qtr'!C120/10000</f>
        <v>4.2979503772555556E-2</v>
      </c>
      <c r="D120" s="36">
        <f>'Treasury Yields by Qtr'!D15+'Long Term Spreads by Qtr'!D120/10000</f>
        <v>4.0712461088222227E-2</v>
      </c>
      <c r="E120" s="36">
        <f>'Treasury Yields by Qtr'!E15+'Long Term Spreads by Qtr'!E120/10000</f>
        <v>4.4533425533E-2</v>
      </c>
      <c r="F120" s="36">
        <f>'Treasury Yields by Qtr'!F15+'Long Term Spreads by Qtr'!F120/10000</f>
        <v>4.1667350646000002E-2</v>
      </c>
      <c r="G120" s="36">
        <f>'Treasury Yields by Qtr'!G15+'Long Term Spreads by Qtr'!G120/10000</f>
        <v>4.4031207914000003E-2</v>
      </c>
    </row>
    <row r="121" spans="1:7" x14ac:dyDescent="0.3">
      <c r="A121" s="93">
        <f t="shared" si="3"/>
        <v>11</v>
      </c>
      <c r="B121" s="36">
        <f>'Treasury Yields by Qtr'!B16+'Long Term Spreads by Qtr'!B121/10000</f>
        <v>4.7447087350548429E-2</v>
      </c>
      <c r="C121" s="36">
        <f>'Treasury Yields by Qtr'!C16+'Long Term Spreads by Qtr'!C121/10000</f>
        <v>4.3591322624444442E-2</v>
      </c>
      <c r="D121" s="36">
        <f>'Treasury Yields by Qtr'!D16+'Long Term Spreads by Qtr'!D121/10000</f>
        <v>4.1465247626777779E-2</v>
      </c>
      <c r="E121" s="36">
        <f>'Treasury Yields by Qtr'!E16+'Long Term Spreads by Qtr'!E121/10000</f>
        <v>4.5349617204999998E-2</v>
      </c>
      <c r="F121" s="36">
        <f>'Treasury Yields by Qtr'!F16+'Long Term Spreads by Qtr'!F121/10000</f>
        <v>4.2476680801999997E-2</v>
      </c>
      <c r="G121" s="36">
        <f>'Treasury Yields by Qtr'!G16+'Long Term Spreads by Qtr'!G121/10000</f>
        <v>4.4693826882999999E-2</v>
      </c>
    </row>
    <row r="122" spans="1:7" x14ac:dyDescent="0.3">
      <c r="A122" s="93">
        <f t="shared" si="3"/>
        <v>12</v>
      </c>
      <c r="B122" s="36">
        <f>'Treasury Yields by Qtr'!B17+'Long Term Spreads by Qtr'!B122/10000</f>
        <v>4.8224467844060134E-2</v>
      </c>
      <c r="C122" s="36">
        <f>'Treasury Yields by Qtr'!C17+'Long Term Spreads by Qtr'!C122/10000</f>
        <v>4.4125035578333333E-2</v>
      </c>
      <c r="D122" s="36">
        <f>'Treasury Yields by Qtr'!D17+'Long Term Spreads by Qtr'!D122/10000</f>
        <v>4.2132003958333331E-2</v>
      </c>
      <c r="E122" s="36">
        <f>'Treasury Yields by Qtr'!E17+'Long Term Spreads by Qtr'!E122/10000</f>
        <v>4.6111139836000001E-2</v>
      </c>
      <c r="F122" s="36">
        <f>'Treasury Yields by Qtr'!F17+'Long Term Spreads by Qtr'!F122/10000</f>
        <v>4.3225287818000002E-2</v>
      </c>
      <c r="G122" s="36">
        <f>'Treasury Yields by Qtr'!G17+'Long Term Spreads by Qtr'!G122/10000</f>
        <v>4.5309659458000001E-2</v>
      </c>
    </row>
    <row r="123" spans="1:7" x14ac:dyDescent="0.3">
      <c r="A123" s="93">
        <f t="shared" si="3"/>
        <v>13</v>
      </c>
      <c r="B123" s="36">
        <f>'Treasury Yields by Qtr'!B18+'Long Term Spreads by Qtr'!B123/10000</f>
        <v>4.8894911706152719E-2</v>
      </c>
      <c r="C123" s="36">
        <f>'Treasury Yields by Qtr'!C18+'Long Term Spreads by Qtr'!C123/10000</f>
        <v>4.4600120921222224E-2</v>
      </c>
      <c r="D123" s="36">
        <f>'Treasury Yields by Qtr'!D18+'Long Term Spreads by Qtr'!D123/10000</f>
        <v>4.273056738888889E-2</v>
      </c>
      <c r="E123" s="36">
        <f>'Treasury Yields by Qtr'!E18+'Long Term Spreads by Qtr'!E123/10000</f>
        <v>4.6832085666999999E-2</v>
      </c>
      <c r="F123" s="36">
        <f>'Treasury Yields by Qtr'!F18+'Long Term Spreads by Qtr'!F123/10000</f>
        <v>4.3937803912000001E-2</v>
      </c>
      <c r="G123" s="36">
        <f>'Treasury Yields by Qtr'!G18+'Long Term Spreads by Qtr'!G123/10000</f>
        <v>4.5894720944000003E-2</v>
      </c>
    </row>
    <row r="124" spans="1:7" x14ac:dyDescent="0.3">
      <c r="A124" s="93">
        <f t="shared" si="3"/>
        <v>14</v>
      </c>
      <c r="B124" s="36">
        <f>'Treasury Yields by Qtr'!B19+'Long Term Spreads by Qtr'!B124/10000</f>
        <v>4.9481858759752417E-2</v>
      </c>
      <c r="C124" s="36">
        <f>'Treasury Yields by Qtr'!C19+'Long Term Spreads by Qtr'!C124/10000</f>
        <v>4.5030785755111116E-2</v>
      </c>
      <c r="D124" s="36">
        <f>'Treasury Yields by Qtr'!D19+'Long Term Spreads by Qtr'!D124/10000</f>
        <v>4.3274011885444441E-2</v>
      </c>
      <c r="E124" s="36">
        <f>'Treasury Yields by Qtr'!E19+'Long Term Spreads by Qtr'!E124/10000</f>
        <v>4.7516358125000005E-2</v>
      </c>
      <c r="F124" s="36">
        <f>'Treasury Yields by Qtr'!F19+'Long Term Spreads by Qtr'!F124/10000</f>
        <v>4.4616930446E-2</v>
      </c>
      <c r="G124" s="36">
        <f>'Treasury Yields by Qtr'!G19+'Long Term Spreads by Qtr'!G124/10000</f>
        <v>4.6452044309000004E-2</v>
      </c>
    </row>
    <row r="125" spans="1:7" x14ac:dyDescent="0.3">
      <c r="A125" s="93">
        <f t="shared" si="3"/>
        <v>15</v>
      </c>
      <c r="B125" s="36">
        <f>'Treasury Yields by Qtr'!B20+'Long Term Spreads by Qtr'!B125/10000</f>
        <v>5.0001973311715915E-2</v>
      </c>
      <c r="C125" s="36">
        <f>'Treasury Yields by Qtr'!C20+'Long Term Spreads by Qtr'!C125/10000</f>
        <v>4.5427221045000007E-2</v>
      </c>
      <c r="D125" s="36">
        <f>'Treasury Yields by Qtr'!D20+'Long Term Spreads by Qtr'!D125/10000</f>
        <v>4.3772152516999993E-2</v>
      </c>
      <c r="E125" s="36">
        <f>'Treasury Yields by Qtr'!E20+'Long Term Spreads by Qtr'!E125/10000</f>
        <v>4.8166874797999998E-2</v>
      </c>
      <c r="F125" s="36">
        <f>'Treasury Yields by Qtr'!F20+'Long Term Spreads by Qtr'!F125/10000</f>
        <v>4.5267318230999998E-2</v>
      </c>
      <c r="G125" s="36">
        <f>'Treasury Yields by Qtr'!G20+'Long Term Spreads by Qtr'!G125/10000</f>
        <v>4.6986775149000001E-2</v>
      </c>
    </row>
    <row r="126" spans="1:7" x14ac:dyDescent="0.3">
      <c r="A126" s="93">
        <f t="shared" si="3"/>
        <v>16</v>
      </c>
      <c r="B126" s="36">
        <f>'Treasury Yields by Qtr'!B21+'Long Term Spreads by Qtr'!B126/10000</f>
        <v>5.0468317955065609E-2</v>
      </c>
      <c r="C126" s="36">
        <f>'Treasury Yields by Qtr'!C21+'Long Term Spreads by Qtr'!C126/10000</f>
        <v>4.5797501965888887E-2</v>
      </c>
      <c r="D126" s="36">
        <f>'Treasury Yields by Qtr'!D21+'Long Term Spreads by Qtr'!D126/10000</f>
        <v>4.4232092661555561E-2</v>
      </c>
      <c r="E126" s="36">
        <f>'Treasury Yields by Qtr'!E21+'Long Term Spreads by Qtr'!E126/10000</f>
        <v>4.8785191672000003E-2</v>
      </c>
      <c r="F126" s="36">
        <f>'Treasury Yields by Qtr'!F21+'Long Term Spreads by Qtr'!F126/10000</f>
        <v>4.5890542936000006E-2</v>
      </c>
      <c r="G126" s="36">
        <f>'Treasury Yields by Qtr'!G21+'Long Term Spreads by Qtr'!G126/10000</f>
        <v>4.7501521281999998E-2</v>
      </c>
    </row>
    <row r="127" spans="1:7" x14ac:dyDescent="0.3">
      <c r="A127" s="93">
        <f t="shared" si="3"/>
        <v>17</v>
      </c>
      <c r="B127" s="36">
        <f>'Treasury Yields by Qtr'!B22+'Long Term Spreads by Qtr'!B127/10000</f>
        <v>5.0890765822841008E-2</v>
      </c>
      <c r="C127" s="36">
        <f>'Treasury Yields by Qtr'!C22+'Long Term Spreads by Qtr'!C127/10000</f>
        <v>4.614780274177778E-2</v>
      </c>
      <c r="D127" s="36">
        <f>'Treasury Yields by Qtr'!D22+'Long Term Spreads by Qtr'!D127/10000</f>
        <v>4.4659252977111111E-2</v>
      </c>
      <c r="E127" s="36">
        <f>'Treasury Yields by Qtr'!E22+'Long Term Spreads by Qtr'!E127/10000</f>
        <v>4.9372181227000003E-2</v>
      </c>
      <c r="F127" s="36">
        <f>'Treasury Yields by Qtr'!F22+'Long Term Spreads by Qtr'!F127/10000</f>
        <v>4.648911905E-2</v>
      </c>
      <c r="G127" s="36">
        <f>'Treasury Yields by Qtr'!G22+'Long Term Spreads by Qtr'!G127/10000</f>
        <v>4.7999265265000007E-2</v>
      </c>
    </row>
    <row r="128" spans="1:7" x14ac:dyDescent="0.3">
      <c r="A128" s="93">
        <f t="shared" si="3"/>
        <v>18</v>
      </c>
      <c r="B128" s="36">
        <f>'Treasury Yields by Qtr'!B23+'Long Term Spreads by Qtr'!B128/10000</f>
        <v>5.1277216610609709E-2</v>
      </c>
      <c r="C128" s="36">
        <f>'Treasury Yields by Qtr'!C23+'Long Term Spreads by Qtr'!C128/10000</f>
        <v>4.648311667266667E-2</v>
      </c>
      <c r="D128" s="36">
        <f>'Treasury Yields by Qtr'!D23+'Long Term Spreads by Qtr'!D128/10000</f>
        <v>4.5057406226666666E-2</v>
      </c>
      <c r="E128" s="36">
        <f>'Treasury Yields by Qtr'!E23+'Long Term Spreads by Qtr'!E128/10000</f>
        <v>4.9927542278000003E-2</v>
      </c>
      <c r="F128" s="36">
        <f>'Treasury Yields by Qtr'!F23+'Long Term Spreads by Qtr'!F128/10000</f>
        <v>4.7060546817999996E-2</v>
      </c>
      <c r="G128" s="36">
        <f>'Treasury Yields by Qtr'!G23+'Long Term Spreads by Qtr'!G128/10000</f>
        <v>4.8478901042999997E-2</v>
      </c>
    </row>
    <row r="129" spans="1:7" x14ac:dyDescent="0.3">
      <c r="A129" s="93">
        <f t="shared" si="3"/>
        <v>19</v>
      </c>
      <c r="B129" s="36">
        <f>'Treasury Yields by Qtr'!B24+'Long Term Spreads by Qtr'!B129/10000</f>
        <v>5.1633525703773497E-2</v>
      </c>
      <c r="C129" s="36">
        <f>'Treasury Yields by Qtr'!C24+'Long Term Spreads by Qtr'!C129/10000</f>
        <v>4.6807240403555557E-2</v>
      </c>
      <c r="D129" s="36">
        <f>'Treasury Yields by Qtr'!D24+'Long Term Spreads by Qtr'!D129/10000</f>
        <v>4.5429720956222226E-2</v>
      </c>
      <c r="E129" s="36">
        <f>'Treasury Yields by Qtr'!E24+'Long Term Spreads by Qtr'!E129/10000</f>
        <v>5.0451010591000003E-2</v>
      </c>
      <c r="F129" s="36">
        <f>'Treasury Yields by Qtr'!F24+'Long Term Spreads by Qtr'!F129/10000</f>
        <v>4.7606246743E-2</v>
      </c>
      <c r="G129" s="36">
        <f>'Treasury Yields by Qtr'!G24+'Long Term Spreads by Qtr'!G129/10000</f>
        <v>4.8942461773999996E-2</v>
      </c>
    </row>
    <row r="130" spans="1:7" x14ac:dyDescent="0.3">
      <c r="A130" s="93">
        <f t="shared" si="3"/>
        <v>20</v>
      </c>
      <c r="B130" s="36">
        <f>'Treasury Yields by Qtr'!B25+'Long Term Spreads by Qtr'!B130/10000</f>
        <v>5.1964910286932703E-2</v>
      </c>
      <c r="C130" s="36">
        <f>'Treasury Yields by Qtr'!C25+'Long Term Spreads by Qtr'!C130/10000</f>
        <v>4.7123568525444443E-2</v>
      </c>
      <c r="D130" s="36">
        <f>'Treasury Yields by Qtr'!D25+'Long Term Spreads by Qtr'!D130/10000</f>
        <v>4.5778522019777779E-2</v>
      </c>
      <c r="E130" s="36">
        <f>'Treasury Yields by Qtr'!E25+'Long Term Spreads by Qtr'!E130/10000</f>
        <v>5.0941705899000003E-2</v>
      </c>
      <c r="F130" s="36">
        <f>'Treasury Yields by Qtr'!F25+'Long Term Spreads by Qtr'!F130/10000</f>
        <v>4.8125711715999997E-2</v>
      </c>
      <c r="G130" s="36">
        <f>'Treasury Yields by Qtr'!G25+'Long Term Spreads by Qtr'!G130/10000</f>
        <v>4.9390224486999999E-2</v>
      </c>
    </row>
    <row r="131" spans="1:7" x14ac:dyDescent="0.3">
      <c r="A131" s="93">
        <f t="shared" si="3"/>
        <v>21</v>
      </c>
      <c r="B131" s="36">
        <f>'Treasury Yields by Qtr'!B26+'Long Term Spreads by Qtr'!B131/10000</f>
        <v>5.2275514730837691E-2</v>
      </c>
      <c r="C131" s="36">
        <f>'Treasury Yields by Qtr'!C26+'Long Term Spreads by Qtr'!C131/10000</f>
        <v>4.7434904205333334E-2</v>
      </c>
      <c r="D131" s="36">
        <f>'Treasury Yields by Qtr'!D26+'Long Term Spreads by Qtr'!D131/10000</f>
        <v>4.6105668454333337E-2</v>
      </c>
      <c r="E131" s="36">
        <f>'Treasury Yields by Qtr'!E26+'Long Term Spreads by Qtr'!E131/10000</f>
        <v>5.1398519646E-2</v>
      </c>
      <c r="F131" s="36">
        <f>'Treasury Yields by Qtr'!F26+'Long Term Spreads by Qtr'!F131/10000</f>
        <v>4.8623868787000001E-2</v>
      </c>
      <c r="G131" s="36">
        <f>'Treasury Yields by Qtr'!G26+'Long Term Spreads by Qtr'!G131/10000</f>
        <v>4.9827489813000003E-2</v>
      </c>
    </row>
    <row r="132" spans="1:7" x14ac:dyDescent="0.3">
      <c r="A132" s="93">
        <f t="shared" si="3"/>
        <v>22</v>
      </c>
      <c r="B132" s="36">
        <f>'Treasury Yields by Qtr'!B27+'Long Term Spreads by Qtr'!B132/10000</f>
        <v>5.2568965998491889E-2</v>
      </c>
      <c r="C132" s="36">
        <f>'Treasury Yields by Qtr'!C27+'Long Term Spreads by Qtr'!C132/10000</f>
        <v>4.7743711640222224E-2</v>
      </c>
      <c r="D132" s="36">
        <f>'Treasury Yields by Qtr'!D27+'Long Term Spreads by Qtr'!D132/10000</f>
        <v>4.6412262290888892E-2</v>
      </c>
      <c r="E132" s="36">
        <f>'Treasury Yields by Qtr'!E27+'Long Term Spreads by Qtr'!E132/10000</f>
        <v>5.1819546951000009E-2</v>
      </c>
      <c r="F132" s="36">
        <f>'Treasury Yields by Qtr'!F27+'Long Term Spreads by Qtr'!F132/10000</f>
        <v>4.9088263388999999E-2</v>
      </c>
      <c r="G132" s="36">
        <f>'Treasury Yields by Qtr'!G27+'Long Term Spreads by Qtr'!G132/10000</f>
        <v>5.0243975129000001E-2</v>
      </c>
    </row>
    <row r="133" spans="1:7" x14ac:dyDescent="0.3">
      <c r="A133" s="93">
        <f t="shared" si="3"/>
        <v>23</v>
      </c>
      <c r="B133" s="36">
        <f>'Treasury Yields by Qtr'!B28+'Long Term Spreads by Qtr'!B133/10000</f>
        <v>5.2847958158897784E-2</v>
      </c>
      <c r="C133" s="36">
        <f>'Treasury Yields by Qtr'!C28+'Long Term Spreads by Qtr'!C133/10000</f>
        <v>4.8051891747111108E-2</v>
      </c>
      <c r="D133" s="36">
        <f>'Treasury Yields by Qtr'!D28+'Long Term Spreads by Qtr'!D133/10000</f>
        <v>4.6699398046444449E-2</v>
      </c>
      <c r="E133" s="36">
        <f>'Treasury Yields by Qtr'!E28+'Long Term Spreads by Qtr'!E133/10000</f>
        <v>5.2203122680000005E-2</v>
      </c>
      <c r="F133" s="36">
        <f>'Treasury Yields by Qtr'!F28+'Long Term Spreads by Qtr'!F133/10000</f>
        <v>4.9523430393000001E-2</v>
      </c>
      <c r="G133" s="36">
        <f>'Treasury Yields by Qtr'!G28+'Long Term Spreads by Qtr'!G133/10000</f>
        <v>5.0644616015999996E-2</v>
      </c>
    </row>
    <row r="134" spans="1:7" x14ac:dyDescent="0.3">
      <c r="A134" s="93">
        <f t="shared" si="3"/>
        <v>24</v>
      </c>
      <c r="B134" s="36">
        <f>'Treasury Yields by Qtr'!B29+'Long Term Spreads by Qtr'!B134/10000</f>
        <v>5.3115202101842583E-2</v>
      </c>
      <c r="C134" s="36">
        <f>'Treasury Yields by Qtr'!C29+'Long Term Spreads by Qtr'!C134/10000</f>
        <v>4.8361414546000001E-2</v>
      </c>
      <c r="D134" s="36">
        <f>'Treasury Yields by Qtr'!D29+'Long Term Spreads by Qtr'!D134/10000</f>
        <v>4.6967772987E-2</v>
      </c>
      <c r="E134" s="36">
        <f>'Treasury Yields by Qtr'!E29+'Long Term Spreads by Qtr'!E134/10000</f>
        <v>5.2547155613000003E-2</v>
      </c>
      <c r="F134" s="36">
        <f>'Treasury Yields by Qtr'!F29+'Long Term Spreads by Qtr'!F134/10000</f>
        <v>4.9927956587E-2</v>
      </c>
      <c r="G134" s="36">
        <f>'Treasury Yields by Qtr'!G29+'Long Term Spreads by Qtr'!G134/10000</f>
        <v>5.1028886886999997E-2</v>
      </c>
    </row>
    <row r="135" spans="1:7" x14ac:dyDescent="0.3">
      <c r="A135" s="93">
        <f t="shared" si="3"/>
        <v>25</v>
      </c>
      <c r="B135" s="36">
        <f>'Treasury Yields by Qtr'!B30+'Long Term Spreads by Qtr'!B135/10000</f>
        <v>5.3372950990302384E-2</v>
      </c>
      <c r="C135" s="36">
        <f>'Treasury Yields by Qtr'!C30+'Long Term Spreads by Qtr'!C135/10000</f>
        <v>4.8673963318888888E-2</v>
      </c>
      <c r="D135" s="36">
        <f>'Treasury Yields by Qtr'!D30+'Long Term Spreads by Qtr'!D135/10000</f>
        <v>4.7217959438555557E-2</v>
      </c>
      <c r="E135" s="36">
        <f>'Treasury Yields by Qtr'!E30+'Long Term Spreads by Qtr'!E135/10000</f>
        <v>5.2849464278000004E-2</v>
      </c>
      <c r="F135" s="36">
        <f>'Treasury Yields by Qtr'!F30+'Long Term Spreads by Qtr'!F135/10000</f>
        <v>5.0300881583000001E-2</v>
      </c>
      <c r="G135" s="36">
        <f>'Treasury Yields by Qtr'!G30+'Long Term Spreads by Qtr'!G135/10000</f>
        <v>5.1397042983000005E-2</v>
      </c>
    </row>
    <row r="136" spans="1:7" x14ac:dyDescent="0.3">
      <c r="A136" s="93">
        <f t="shared" si="3"/>
        <v>26</v>
      </c>
      <c r="B136" s="36">
        <f>'Treasury Yields by Qtr'!B31+'Long Term Spreads by Qtr'!B136/10000</f>
        <v>5.3623330615343578E-2</v>
      </c>
      <c r="C136" s="36">
        <f>'Treasury Yields by Qtr'!C31+'Long Term Spreads by Qtr'!C136/10000</f>
        <v>4.8991156441777775E-2</v>
      </c>
      <c r="D136" s="36">
        <f>'Treasury Yields by Qtr'!D31+'Long Term Spreads by Qtr'!D136/10000</f>
        <v>4.7450037260111114E-2</v>
      </c>
      <c r="E136" s="36">
        <f>'Treasury Yields by Qtr'!E31+'Long Term Spreads by Qtr'!E136/10000</f>
        <v>5.3107225019000004E-2</v>
      </c>
      <c r="F136" s="36">
        <f>'Treasury Yields by Qtr'!F31+'Long Term Spreads by Qtr'!F136/10000</f>
        <v>5.0638693326999995E-2</v>
      </c>
      <c r="G136" s="36">
        <f>'Treasury Yields by Qtr'!G31+'Long Term Spreads by Qtr'!G136/10000</f>
        <v>5.1746737555000005E-2</v>
      </c>
    </row>
    <row r="137" spans="1:7" x14ac:dyDescent="0.3">
      <c r="A137" s="93">
        <f t="shared" si="3"/>
        <v>27</v>
      </c>
      <c r="B137" s="36">
        <f>'Treasury Yields by Qtr'!B32+'Long Term Spreads by Qtr'!B137/10000</f>
        <v>5.3867893075673676E-2</v>
      </c>
      <c r="C137" s="36">
        <f>'Treasury Yields by Qtr'!C32+'Long Term Spreads by Qtr'!C137/10000</f>
        <v>4.9314260491666664E-2</v>
      </c>
      <c r="D137" s="36">
        <f>'Treasury Yields by Qtr'!D32+'Long Term Spreads by Qtr'!D137/10000</f>
        <v>4.766424142166667E-2</v>
      </c>
      <c r="E137" s="36">
        <f>'Treasury Yields by Qtr'!E32+'Long Term Spreads by Qtr'!E137/10000</f>
        <v>5.3317893450000001E-2</v>
      </c>
      <c r="F137" s="36">
        <f>'Treasury Yields by Qtr'!F32+'Long Term Spreads by Qtr'!F137/10000</f>
        <v>5.0940350265999995E-2</v>
      </c>
      <c r="G137" s="36">
        <f>'Treasury Yields by Qtr'!G32+'Long Term Spreads by Qtr'!G137/10000</f>
        <v>5.2077911264999999E-2</v>
      </c>
    </row>
    <row r="138" spans="1:7" x14ac:dyDescent="0.3">
      <c r="A138" s="93">
        <f t="shared" si="3"/>
        <v>28</v>
      </c>
      <c r="B138" s="36">
        <f>'Treasury Yields by Qtr'!B33+'Long Term Spreads by Qtr'!B138/10000</f>
        <v>5.4108429534046674E-2</v>
      </c>
      <c r="C138" s="36">
        <f>'Treasury Yields by Qtr'!C33+'Long Term Spreads by Qtr'!C138/10000</f>
        <v>4.9644725593555553E-2</v>
      </c>
      <c r="D138" s="36">
        <f>'Treasury Yields by Qtr'!D33+'Long Term Spreads by Qtr'!D138/10000</f>
        <v>4.7860577618222225E-2</v>
      </c>
      <c r="E138" s="36">
        <f>'Treasury Yields by Qtr'!E33+'Long Term Spreads by Qtr'!E138/10000</f>
        <v>5.3478613347999998E-2</v>
      </c>
      <c r="F138" s="36">
        <f>'Treasury Yields by Qtr'!F33+'Long Term Spreads by Qtr'!F138/10000</f>
        <v>5.1203546777000002E-2</v>
      </c>
      <c r="G138" s="36">
        <f>'Treasury Yields by Qtr'!G33+'Long Term Spreads by Qtr'!G138/10000</f>
        <v>5.2389705103999998E-2</v>
      </c>
    </row>
    <row r="139" spans="1:7" x14ac:dyDescent="0.3">
      <c r="A139" s="93">
        <f t="shared" si="3"/>
        <v>29</v>
      </c>
      <c r="B139" s="36">
        <f>'Treasury Yields by Qtr'!B34+'Long Term Spreads by Qtr'!B139/10000</f>
        <v>5.4346455373706359E-2</v>
      </c>
      <c r="C139" s="36">
        <f>'Treasury Yields by Qtr'!C34+'Long Term Spreads by Qtr'!C139/10000</f>
        <v>4.9983874340444448E-2</v>
      </c>
      <c r="D139" s="36">
        <f>'Treasury Yields by Qtr'!D34+'Long Term Spreads by Qtr'!D139/10000</f>
        <v>4.803901346277778E-2</v>
      </c>
      <c r="E139" s="36">
        <f>'Treasury Yields by Qtr'!E34+'Long Term Spreads by Qtr'!E139/10000</f>
        <v>5.3586507845999998E-2</v>
      </c>
      <c r="F139" s="36">
        <f>'Treasury Yields by Qtr'!F34+'Long Term Spreads by Qtr'!F139/10000</f>
        <v>5.1426454313999996E-2</v>
      </c>
      <c r="G139" s="36">
        <f>'Treasury Yields by Qtr'!G34+'Long Term Spreads by Qtr'!G139/10000</f>
        <v>5.2681528801999999E-2</v>
      </c>
    </row>
    <row r="140" spans="1:7" x14ac:dyDescent="0.3">
      <c r="A140" s="93">
        <f t="shared" si="3"/>
        <v>30</v>
      </c>
      <c r="B140" s="36">
        <f>'Treasury Yields by Qtr'!B35+'Long Term Spreads by Qtr'!B140/10000</f>
        <v>5.4583510207185354E-2</v>
      </c>
      <c r="C140" s="36">
        <f>'Treasury Yields by Qtr'!C35+'Long Term Spreads by Qtr'!C140/10000</f>
        <v>5.0333054595333326E-2</v>
      </c>
      <c r="D140" s="36">
        <f>'Treasury Yields by Qtr'!D35+'Long Term Spreads by Qtr'!D140/10000</f>
        <v>4.8199168149333338E-2</v>
      </c>
      <c r="E140" s="36">
        <f>'Treasury Yields by Qtr'!E35+'Long Term Spreads by Qtr'!E140/10000</f>
        <v>5.3638232202000008E-2</v>
      </c>
      <c r="F140" s="36">
        <f>'Treasury Yields by Qtr'!F35+'Long Term Spreads by Qtr'!F140/10000</f>
        <v>5.1605705028999999E-2</v>
      </c>
      <c r="G140" s="36">
        <f>'Treasury Yields by Qtr'!G35+'Long Term Spreads by Qtr'!G140/10000</f>
        <v>5.2951107314000004E-2</v>
      </c>
    </row>
    <row r="141" spans="1:7" x14ac:dyDescent="0.3">
      <c r="A141" s="7"/>
      <c r="B141" s="7"/>
      <c r="C141" s="7"/>
      <c r="D141" s="7"/>
      <c r="E141" s="7"/>
      <c r="F141" s="7"/>
      <c r="G141" s="7"/>
    </row>
    <row r="142" spans="1:7" x14ac:dyDescent="0.3">
      <c r="A142" s="7"/>
      <c r="B142" s="7"/>
      <c r="C142" s="7"/>
      <c r="D142" s="7"/>
      <c r="E142" s="7"/>
      <c r="F142" s="7"/>
      <c r="G142" s="7"/>
    </row>
    <row r="143" spans="1:7" x14ac:dyDescent="0.3">
      <c r="A143" s="7" t="s">
        <v>59</v>
      </c>
      <c r="B143" s="7"/>
      <c r="C143" s="7"/>
      <c r="D143" s="7"/>
      <c r="E143" s="7"/>
      <c r="F143" s="7"/>
      <c r="G143" s="7"/>
    </row>
    <row r="144" spans="1:7" x14ac:dyDescent="0.3">
      <c r="A144" s="91" t="s">
        <v>52</v>
      </c>
      <c r="B144" s="92"/>
      <c r="C144" s="37"/>
      <c r="D144" s="37"/>
      <c r="E144" s="37"/>
      <c r="F144" s="37"/>
      <c r="G144" s="37"/>
    </row>
    <row r="145" spans="1:7" x14ac:dyDescent="0.3">
      <c r="A145" s="34" t="s">
        <v>51</v>
      </c>
      <c r="B145" s="94">
        <v>41912</v>
      </c>
      <c r="C145" s="94">
        <v>42004</v>
      </c>
      <c r="D145" s="94">
        <v>42094</v>
      </c>
      <c r="E145" s="94">
        <v>42185</v>
      </c>
      <c r="F145" s="94">
        <v>42277</v>
      </c>
      <c r="G145" s="94">
        <v>42369</v>
      </c>
    </row>
    <row r="146" spans="1:7" x14ac:dyDescent="0.3">
      <c r="A146" s="93">
        <v>1</v>
      </c>
      <c r="B146" s="36">
        <f>'Treasury Yields by Qtr'!B6+'Long Term Spreads by Qtr'!B146/10000</f>
        <v>3.9910737375033832E-2</v>
      </c>
      <c r="C146" s="36">
        <f>'Treasury Yields by Qtr'!C6+'Long Term Spreads by Qtr'!C146/10000</f>
        <v>4.1692998596000001E-2</v>
      </c>
      <c r="D146" s="36">
        <f>'Treasury Yields by Qtr'!D6+'Long Term Spreads by Qtr'!D146/10000</f>
        <v>4.1665229334000006E-2</v>
      </c>
      <c r="E146" s="36">
        <f>'Treasury Yields by Qtr'!E6+'Long Term Spreads by Qtr'!E146/10000</f>
        <v>4.1851716385000001E-2</v>
      </c>
      <c r="F146" s="36">
        <f>'Treasury Yields by Qtr'!F6+'Long Term Spreads by Qtr'!F146/10000</f>
        <v>4.2348242825E-2</v>
      </c>
      <c r="G146" s="36">
        <f>'Treasury Yields by Qtr'!G6+'Long Term Spreads by Qtr'!G146/10000</f>
        <v>4.6170238416000001E-2</v>
      </c>
    </row>
    <row r="147" spans="1:7" x14ac:dyDescent="0.3">
      <c r="A147" s="93">
        <f>A146+1</f>
        <v>2</v>
      </c>
      <c r="B147" s="36">
        <f>'Treasury Yields by Qtr'!B7+'Long Term Spreads by Qtr'!B147/10000</f>
        <v>4.4847361048988531E-2</v>
      </c>
      <c r="C147" s="36">
        <f>'Treasury Yields by Qtr'!C7+'Long Term Spreads by Qtr'!C147/10000</f>
        <v>4.5573765988000003E-2</v>
      </c>
      <c r="D147" s="36">
        <f>'Treasury Yields by Qtr'!D7+'Long Term Spreads by Qtr'!D147/10000</f>
        <v>4.4382818311000008E-2</v>
      </c>
      <c r="E147" s="36">
        <f>'Treasury Yields by Qtr'!E7+'Long Term Spreads by Qtr'!E147/10000</f>
        <v>4.5052902273000003E-2</v>
      </c>
      <c r="F147" s="36">
        <f>'Treasury Yields by Qtr'!F7+'Long Term Spreads by Qtr'!F147/10000</f>
        <v>4.5152844706999998E-2</v>
      </c>
      <c r="G147" s="36">
        <f>'Treasury Yields by Qtr'!G7+'Long Term Spreads by Qtr'!G147/10000</f>
        <v>4.9351019114999999E-2</v>
      </c>
    </row>
    <row r="148" spans="1:7" x14ac:dyDescent="0.3">
      <c r="A148" s="93">
        <f t="shared" ref="A148:A175" si="4">A147+1</f>
        <v>3</v>
      </c>
      <c r="B148" s="36">
        <f>'Treasury Yields by Qtr'!B8+'Long Term Spreads by Qtr'!B148/10000</f>
        <v>4.9921487214424132E-2</v>
      </c>
      <c r="C148" s="36">
        <f>'Treasury Yields by Qtr'!C8+'Long Term Spreads by Qtr'!C148/10000</f>
        <v>4.9911613632000001E-2</v>
      </c>
      <c r="D148" s="36">
        <f>'Treasury Yields by Qtr'!D8+'Long Term Spreads by Qtr'!D148/10000</f>
        <v>4.7715678065000003E-2</v>
      </c>
      <c r="E148" s="36">
        <f>'Treasury Yields by Qtr'!E8+'Long Term Spreads by Qtr'!E148/10000</f>
        <v>4.8757714950999995E-2</v>
      </c>
      <c r="F148" s="36">
        <f>'Treasury Yields by Qtr'!F8+'Long Term Spreads by Qtr'!F148/10000</f>
        <v>4.8044697199000001E-2</v>
      </c>
      <c r="G148" s="36">
        <f>'Treasury Yields by Qtr'!G8+'Long Term Spreads by Qtr'!G148/10000</f>
        <v>5.1959463801999999E-2</v>
      </c>
    </row>
    <row r="149" spans="1:7" x14ac:dyDescent="0.3">
      <c r="A149" s="93">
        <f t="shared" si="4"/>
        <v>4</v>
      </c>
      <c r="B149" s="36">
        <f>'Treasury Yields by Qtr'!B9+'Long Term Spreads by Qtr'!B149/10000</f>
        <v>5.4014150285174534E-2</v>
      </c>
      <c r="C149" s="36">
        <f>'Treasury Yields by Qtr'!C9+'Long Term Spreads by Qtr'!C149/10000</f>
        <v>5.3148605478000002E-2</v>
      </c>
      <c r="D149" s="36">
        <f>'Treasury Yields by Qtr'!D9+'Long Term Spreads by Qtr'!D149/10000</f>
        <v>5.0608939570000004E-2</v>
      </c>
      <c r="E149" s="36">
        <f>'Treasury Yields by Qtr'!E9+'Long Term Spreads by Qtr'!E149/10000</f>
        <v>5.2303762971999998E-2</v>
      </c>
      <c r="F149" s="36">
        <f>'Treasury Yields by Qtr'!F9+'Long Term Spreads by Qtr'!F149/10000</f>
        <v>5.0578921590999998E-2</v>
      </c>
      <c r="G149" s="36">
        <f>'Treasury Yields by Qtr'!G9+'Long Term Spreads by Qtr'!G149/10000</f>
        <v>5.4686028088000001E-2</v>
      </c>
    </row>
    <row r="150" spans="1:7" x14ac:dyDescent="0.3">
      <c r="A150" s="93">
        <f t="shared" si="4"/>
        <v>5</v>
      </c>
      <c r="B150" s="36">
        <f>'Treasury Yields by Qtr'!B10+'Long Term Spreads by Qtr'!B150/10000</f>
        <v>5.6895267629816032E-2</v>
      </c>
      <c r="C150" s="36">
        <f>'Treasury Yields by Qtr'!C10+'Long Term Spreads by Qtr'!C150/10000</f>
        <v>5.5360185710000002E-2</v>
      </c>
      <c r="D150" s="36">
        <f>'Treasury Yields by Qtr'!D10+'Long Term Spreads by Qtr'!D150/10000</f>
        <v>5.2767864005000005E-2</v>
      </c>
      <c r="E150" s="36">
        <f>'Treasury Yields by Qtr'!E10+'Long Term Spreads by Qtr'!E150/10000</f>
        <v>5.5267952745000001E-2</v>
      </c>
      <c r="F150" s="36">
        <f>'Treasury Yields by Qtr'!F10+'Long Term Spreads by Qtr'!F150/10000</f>
        <v>5.2783692548999998E-2</v>
      </c>
      <c r="G150" s="36">
        <f>'Treasury Yields by Qtr'!G10+'Long Term Spreads by Qtr'!G150/10000</f>
        <v>5.6674832491999998E-2</v>
      </c>
    </row>
    <row r="151" spans="1:7" x14ac:dyDescent="0.3">
      <c r="A151" s="93">
        <f t="shared" si="4"/>
        <v>6</v>
      </c>
      <c r="B151" s="36">
        <f>'Treasury Yields by Qtr'!B11+'Long Term Spreads by Qtr'!B151/10000</f>
        <v>5.9062071382368728E-2</v>
      </c>
      <c r="C151" s="36">
        <f>'Treasury Yields by Qtr'!C11+'Long Term Spreads by Qtr'!C151/10000</f>
        <v>5.7075744467000006E-2</v>
      </c>
      <c r="D151" s="36">
        <f>'Treasury Yields by Qtr'!D11+'Long Term Spreads by Qtr'!D151/10000</f>
        <v>5.4440497149000011E-2</v>
      </c>
      <c r="E151" s="36">
        <f>'Treasury Yields by Qtr'!E11+'Long Term Spreads by Qtr'!E151/10000</f>
        <v>5.7562021397999999E-2</v>
      </c>
      <c r="F151" s="36">
        <f>'Treasury Yields by Qtr'!F11+'Long Term Spreads by Qtr'!F151/10000</f>
        <v>5.4852142152000002E-2</v>
      </c>
      <c r="G151" s="36">
        <f>'Treasury Yields by Qtr'!G11+'Long Term Spreads by Qtr'!G151/10000</f>
        <v>5.8272866818999999E-2</v>
      </c>
    </row>
    <row r="152" spans="1:7" x14ac:dyDescent="0.3">
      <c r="A152" s="93">
        <f t="shared" si="4"/>
        <v>7</v>
      </c>
      <c r="B152" s="36">
        <f>'Treasury Yields by Qtr'!B12+'Long Term Spreads by Qtr'!B152/10000</f>
        <v>6.0780058597183731E-2</v>
      </c>
      <c r="C152" s="36">
        <f>'Treasury Yields by Qtr'!C12+'Long Term Spreads by Qtr'!C152/10000</f>
        <v>5.8363851662000005E-2</v>
      </c>
      <c r="D152" s="36">
        <f>'Treasury Yields by Qtr'!D12+'Long Term Spreads by Qtr'!D152/10000</f>
        <v>5.5763430874000007E-2</v>
      </c>
      <c r="E152" s="36">
        <f>'Treasury Yields by Qtr'!E12+'Long Term Spreads by Qtr'!E152/10000</f>
        <v>5.9237733410999999E-2</v>
      </c>
      <c r="F152" s="36">
        <f>'Treasury Yields by Qtr'!F12+'Long Term Spreads by Qtr'!F152/10000</f>
        <v>5.6450376656000001E-2</v>
      </c>
      <c r="G152" s="36">
        <f>'Treasury Yields by Qtr'!G12+'Long Term Spreads by Qtr'!G152/10000</f>
        <v>5.9481143439000003E-2</v>
      </c>
    </row>
    <row r="153" spans="1:7" x14ac:dyDescent="0.3">
      <c r="A153" s="93">
        <f t="shared" si="4"/>
        <v>8</v>
      </c>
      <c r="B153" s="36">
        <f>'Treasury Yields by Qtr'!B13+'Long Term Spreads by Qtr'!B153/10000</f>
        <v>6.2190225267957533E-2</v>
      </c>
      <c r="C153" s="36">
        <f>'Treasury Yields by Qtr'!C13+'Long Term Spreads by Qtr'!C153/10000</f>
        <v>5.9348505624E-2</v>
      </c>
      <c r="D153" s="36">
        <f>'Treasury Yields by Qtr'!D13+'Long Term Spreads by Qtr'!D153/10000</f>
        <v>5.6843198385000002E-2</v>
      </c>
      <c r="E153" s="36">
        <f>'Treasury Yields by Qtr'!E13+'Long Term Spreads by Qtr'!E153/10000</f>
        <v>6.0488992647999999E-2</v>
      </c>
      <c r="F153" s="36">
        <f>'Treasury Yields by Qtr'!F13+'Long Term Spreads by Qtr'!F153/10000</f>
        <v>5.7666039373000001E-2</v>
      </c>
      <c r="G153" s="36">
        <f>'Treasury Yields by Qtr'!G13+'Long Term Spreads by Qtr'!G153/10000</f>
        <v>6.0414522883000005E-2</v>
      </c>
    </row>
    <row r="154" spans="1:7" x14ac:dyDescent="0.3">
      <c r="A154" s="93">
        <f t="shared" si="4"/>
        <v>9</v>
      </c>
      <c r="B154" s="36">
        <f>'Treasury Yields by Qtr'!B14+'Long Term Spreads by Qtr'!B154/10000</f>
        <v>6.3371453940424732E-2</v>
      </c>
      <c r="C154" s="36">
        <f>'Treasury Yields by Qtr'!C14+'Long Term Spreads by Qtr'!C154/10000</f>
        <v>6.0130448116000004E-2</v>
      </c>
      <c r="D154" s="36">
        <f>'Treasury Yields by Qtr'!D14+'Long Term Spreads by Qtr'!D154/10000</f>
        <v>5.7750967211000009E-2</v>
      </c>
      <c r="E154" s="36">
        <f>'Treasury Yields by Qtr'!E14+'Long Term Spreads by Qtr'!E154/10000</f>
        <v>6.1479870302E-2</v>
      </c>
      <c r="F154" s="36">
        <f>'Treasury Yields by Qtr'!F14+'Long Term Spreads by Qtr'!F154/10000</f>
        <v>5.8644064566E-2</v>
      </c>
      <c r="G154" s="36">
        <f>'Treasury Yields by Qtr'!G14+'Long Term Spreads by Qtr'!G154/10000</f>
        <v>6.1175921115999995E-2</v>
      </c>
    </row>
    <row r="155" spans="1:7" x14ac:dyDescent="0.3">
      <c r="A155" s="93">
        <f t="shared" si="4"/>
        <v>10</v>
      </c>
      <c r="B155" s="36">
        <f>'Treasury Yields by Qtr'!B15+'Long Term Spreads by Qtr'!B155/10000</f>
        <v>6.4368917220097327E-2</v>
      </c>
      <c r="C155" s="36">
        <f>'Treasury Yields by Qtr'!C15+'Long Term Spreads by Qtr'!C155/10000</f>
        <v>6.0769948217000005E-2</v>
      </c>
      <c r="D155" s="36">
        <f>'Treasury Yields by Qtr'!D15+'Long Term Spreads by Qtr'!D155/10000</f>
        <v>5.8528238866000004E-2</v>
      </c>
      <c r="E155" s="36">
        <f>'Treasury Yields by Qtr'!E15+'Long Term Spreads by Qtr'!E155/10000</f>
        <v>6.2309425533E-2</v>
      </c>
      <c r="F155" s="36">
        <f>'Treasury Yields by Qtr'!F15+'Long Term Spreads by Qtr'!F155/10000</f>
        <v>5.9465350646000004E-2</v>
      </c>
      <c r="G155" s="36">
        <f>'Treasury Yields by Qtr'!G15+'Long Term Spreads by Qtr'!G155/10000</f>
        <v>6.1822207913999998E-2</v>
      </c>
    </row>
    <row r="156" spans="1:7" x14ac:dyDescent="0.3">
      <c r="A156" s="93">
        <f t="shared" si="4"/>
        <v>11</v>
      </c>
      <c r="B156" s="36">
        <f>'Treasury Yields by Qtr'!B16+'Long Term Spreads by Qtr'!B156/10000</f>
        <v>6.5208554678078332E-2</v>
      </c>
      <c r="C156" s="36">
        <f>'Treasury Yields by Qtr'!C16+'Long Term Spreads by Qtr'!C156/10000</f>
        <v>6.1304878180000008E-2</v>
      </c>
      <c r="D156" s="36">
        <f>'Treasury Yields by Qtr'!D16+'Long Term Spreads by Qtr'!D156/10000</f>
        <v>5.9200969849000001E-2</v>
      </c>
      <c r="E156" s="36">
        <f>'Treasury Yields by Qtr'!E16+'Long Term Spreads by Qtr'!E156/10000</f>
        <v>6.3042617204999998E-2</v>
      </c>
      <c r="F156" s="36">
        <f>'Treasury Yields by Qtr'!F16+'Long Term Spreads by Qtr'!F156/10000</f>
        <v>6.0188180802000002E-2</v>
      </c>
      <c r="G156" s="36">
        <f>'Treasury Yields by Qtr'!G16+'Long Term Spreads by Qtr'!G156/10000</f>
        <v>6.2394826883E-2</v>
      </c>
    </row>
    <row r="157" spans="1:7" x14ac:dyDescent="0.3">
      <c r="A157" s="93">
        <f t="shared" si="4"/>
        <v>12</v>
      </c>
      <c r="B157" s="36">
        <f>'Treasury Yields by Qtr'!B17+'Long Term Spreads by Qtr'!B157/10000</f>
        <v>6.5912050218898538E-2</v>
      </c>
      <c r="C157" s="36">
        <f>'Treasury Yields by Qtr'!C17+'Long Term Spreads by Qtr'!C157/10000</f>
        <v>6.1761702245000008E-2</v>
      </c>
      <c r="D157" s="36">
        <f>'Treasury Yields by Qtr'!D17+'Long Term Spreads by Qtr'!D157/10000</f>
        <v>5.9787670625000004E-2</v>
      </c>
      <c r="E157" s="36">
        <f>'Treasury Yields by Qtr'!E17+'Long Term Spreads by Qtr'!E157/10000</f>
        <v>6.3721139836000001E-2</v>
      </c>
      <c r="F157" s="36">
        <f>'Treasury Yields by Qtr'!F17+'Long Term Spreads by Qtr'!F157/10000</f>
        <v>6.0850287818000004E-2</v>
      </c>
      <c r="G157" s="36">
        <f>'Treasury Yields by Qtr'!G17+'Long Term Spreads by Qtr'!G157/10000</f>
        <v>6.2920659458000003E-2</v>
      </c>
    </row>
    <row r="158" spans="1:7" x14ac:dyDescent="0.3">
      <c r="A158" s="93">
        <f t="shared" si="4"/>
        <v>13</v>
      </c>
      <c r="B158" s="36">
        <f>'Treasury Yields by Qtr'!B18+'Long Term Spreads by Qtr'!B158/10000</f>
        <v>6.6508609128299631E-2</v>
      </c>
      <c r="C158" s="36">
        <f>'Treasury Yields by Qtr'!C18+'Long Term Spreads by Qtr'!C158/10000</f>
        <v>6.2159898699000002E-2</v>
      </c>
      <c r="D158" s="36">
        <f>'Treasury Yields by Qtr'!D18+'Long Term Spreads by Qtr'!D158/10000</f>
        <v>6.0306178500000002E-2</v>
      </c>
      <c r="E158" s="36">
        <f>'Treasury Yields by Qtr'!E18+'Long Term Spreads by Qtr'!E158/10000</f>
        <v>6.4359085666999993E-2</v>
      </c>
      <c r="F158" s="36">
        <f>'Treasury Yields by Qtr'!F18+'Long Term Spreads by Qtr'!F158/10000</f>
        <v>6.1476303911999999E-2</v>
      </c>
      <c r="G158" s="36">
        <f>'Treasury Yields by Qtr'!G18+'Long Term Spreads by Qtr'!G158/10000</f>
        <v>6.3415720943999998E-2</v>
      </c>
    </row>
    <row r="159" spans="1:7" x14ac:dyDescent="0.3">
      <c r="A159" s="93">
        <f t="shared" si="4"/>
        <v>14</v>
      </c>
      <c r="B159" s="36">
        <f>'Treasury Yields by Qtr'!B19+'Long Term Spreads by Qtr'!B159/10000</f>
        <v>6.7021671229207824E-2</v>
      </c>
      <c r="C159" s="36">
        <f>'Treasury Yields by Qtr'!C19+'Long Term Spreads by Qtr'!C159/10000</f>
        <v>6.2513674644000011E-2</v>
      </c>
      <c r="D159" s="36">
        <f>'Treasury Yields by Qtr'!D19+'Long Term Spreads by Qtr'!D159/10000</f>
        <v>6.0769567441000004E-2</v>
      </c>
      <c r="E159" s="36">
        <f>'Treasury Yields by Qtr'!E19+'Long Term Spreads by Qtr'!E159/10000</f>
        <v>6.4960358125000006E-2</v>
      </c>
      <c r="F159" s="36">
        <f>'Treasury Yields by Qtr'!F19+'Long Term Spreads by Qtr'!F159/10000</f>
        <v>6.2068930445999995E-2</v>
      </c>
      <c r="G159" s="36">
        <f>'Treasury Yields by Qtr'!G19+'Long Term Spreads by Qtr'!G159/10000</f>
        <v>6.3883044308999992E-2</v>
      </c>
    </row>
    <row r="160" spans="1:7" x14ac:dyDescent="0.3">
      <c r="A160" s="93">
        <f t="shared" si="4"/>
        <v>15</v>
      </c>
      <c r="B160" s="36">
        <f>'Treasury Yields by Qtr'!B20+'Long Term Spreads by Qtr'!B160/10000</f>
        <v>6.7467900828479838E-2</v>
      </c>
      <c r="C160" s="36">
        <f>'Treasury Yields by Qtr'!C20+'Long Term Spreads by Qtr'!C160/10000</f>
        <v>6.2833221044999998E-2</v>
      </c>
      <c r="D160" s="36">
        <f>'Treasury Yields by Qtr'!D20+'Long Term Spreads by Qtr'!D160/10000</f>
        <v>6.1187652517000007E-2</v>
      </c>
      <c r="E160" s="36">
        <f>'Treasury Yields by Qtr'!E20+'Long Term Spreads by Qtr'!E160/10000</f>
        <v>6.5527874797999999E-2</v>
      </c>
      <c r="F160" s="36">
        <f>'Treasury Yields by Qtr'!F20+'Long Term Spreads by Qtr'!F160/10000</f>
        <v>6.2632818231000004E-2</v>
      </c>
      <c r="G160" s="36">
        <f>'Treasury Yields by Qtr'!G20+'Long Term Spreads by Qtr'!G160/10000</f>
        <v>6.4327775148999997E-2</v>
      </c>
    </row>
    <row r="161" spans="1:7" x14ac:dyDescent="0.3">
      <c r="A161" s="93">
        <f t="shared" si="4"/>
        <v>16</v>
      </c>
      <c r="B161" s="36">
        <f>'Treasury Yields by Qtr'!B21+'Long Term Spreads by Qtr'!B161/10000</f>
        <v>6.7860360519138019E-2</v>
      </c>
      <c r="C161" s="36">
        <f>'Treasury Yields by Qtr'!C21+'Long Term Spreads by Qtr'!C161/10000</f>
        <v>6.3126613077000002E-2</v>
      </c>
      <c r="D161" s="36">
        <f>'Treasury Yields by Qtr'!D21+'Long Term Spreads by Qtr'!D161/10000</f>
        <v>6.1567537106000006E-2</v>
      </c>
      <c r="E161" s="36">
        <f>'Treasury Yields by Qtr'!E21+'Long Term Spreads by Qtr'!E161/10000</f>
        <v>6.6063191672000005E-2</v>
      </c>
      <c r="F161" s="36">
        <f>'Treasury Yields by Qtr'!F21+'Long Term Spreads by Qtr'!F161/10000</f>
        <v>6.3169542935999995E-2</v>
      </c>
      <c r="G161" s="36">
        <f>'Treasury Yields by Qtr'!G21+'Long Term Spreads by Qtr'!G161/10000</f>
        <v>6.4752521282E-2</v>
      </c>
    </row>
    <row r="162" spans="1:7" x14ac:dyDescent="0.3">
      <c r="A162" s="93">
        <f t="shared" si="4"/>
        <v>17</v>
      </c>
      <c r="B162" s="36">
        <f>'Treasury Yields by Qtr'!B22+'Long Term Spreads by Qtr'!B162/10000</f>
        <v>6.8208923434221927E-2</v>
      </c>
      <c r="C162" s="36">
        <f>'Treasury Yields by Qtr'!C22+'Long Term Spreads by Qtr'!C162/10000</f>
        <v>6.3400024964000004E-2</v>
      </c>
      <c r="D162" s="36">
        <f>'Treasury Yields by Qtr'!D22+'Long Term Spreads by Qtr'!D162/10000</f>
        <v>6.1914641866E-2</v>
      </c>
      <c r="E162" s="36">
        <f>'Treasury Yields by Qtr'!E22+'Long Term Spreads by Qtr'!E162/10000</f>
        <v>6.6567181227000005E-2</v>
      </c>
      <c r="F162" s="36">
        <f>'Treasury Yields by Qtr'!F22+'Long Term Spreads by Qtr'!F162/10000</f>
        <v>6.3681619049999999E-2</v>
      </c>
      <c r="G162" s="36">
        <f>'Treasury Yields by Qtr'!G22+'Long Term Spreads by Qtr'!G162/10000</f>
        <v>6.5160265265000003E-2</v>
      </c>
    </row>
    <row r="163" spans="1:7" x14ac:dyDescent="0.3">
      <c r="A163" s="93">
        <f t="shared" si="4"/>
        <v>18</v>
      </c>
      <c r="B163" s="36">
        <f>'Treasury Yields by Qtr'!B23+'Long Term Spreads by Qtr'!B163/10000</f>
        <v>6.852148926929913E-2</v>
      </c>
      <c r="C163" s="36">
        <f>'Treasury Yields by Qtr'!C23+'Long Term Spreads by Qtr'!C163/10000</f>
        <v>6.3658450006000011E-2</v>
      </c>
      <c r="D163" s="36">
        <f>'Treasury Yields by Qtr'!D23+'Long Term Spreads by Qtr'!D163/10000</f>
        <v>6.223273956E-2</v>
      </c>
      <c r="E163" s="36">
        <f>'Treasury Yields by Qtr'!E23+'Long Term Spreads by Qtr'!E163/10000</f>
        <v>6.7039542277999992E-2</v>
      </c>
      <c r="F163" s="36">
        <f>'Treasury Yields by Qtr'!F23+'Long Term Spreads by Qtr'!F163/10000</f>
        <v>6.4166546817999992E-2</v>
      </c>
      <c r="G163" s="36">
        <f>'Treasury Yields by Qtr'!G23+'Long Term Spreads by Qtr'!G163/10000</f>
        <v>6.5549901043E-2</v>
      </c>
    </row>
    <row r="164" spans="1:7" x14ac:dyDescent="0.3">
      <c r="A164" s="93">
        <f t="shared" si="4"/>
        <v>19</v>
      </c>
      <c r="B164" s="36">
        <f>'Treasury Yields by Qtr'!B24+'Long Term Spreads by Qtr'!B164/10000</f>
        <v>6.8803913409771433E-2</v>
      </c>
      <c r="C164" s="36">
        <f>'Treasury Yields by Qtr'!C24+'Long Term Spreads by Qtr'!C164/10000</f>
        <v>6.3905684848000008E-2</v>
      </c>
      <c r="D164" s="36">
        <f>'Treasury Yields by Qtr'!D24+'Long Term Spreads by Qtr'!D164/10000</f>
        <v>6.2524998734000012E-2</v>
      </c>
      <c r="E164" s="36">
        <f>'Treasury Yields by Qtr'!E24+'Long Term Spreads by Qtr'!E164/10000</f>
        <v>6.7480010591000006E-2</v>
      </c>
      <c r="F164" s="36">
        <f>'Treasury Yields by Qtr'!F24+'Long Term Spreads by Qtr'!F164/10000</f>
        <v>6.4625746743000007E-2</v>
      </c>
      <c r="G164" s="36">
        <f>'Treasury Yields by Qtr'!G24+'Long Term Spreads by Qtr'!G164/10000</f>
        <v>6.5923461773999992E-2</v>
      </c>
    </row>
    <row r="165" spans="1:7" x14ac:dyDescent="0.3">
      <c r="A165" s="93">
        <f t="shared" si="4"/>
        <v>20</v>
      </c>
      <c r="B165" s="36">
        <f>'Treasury Yields by Qtr'!B25+'Long Term Spreads by Qtr'!B165/10000</f>
        <v>6.9061413040239134E-2</v>
      </c>
      <c r="C165" s="36">
        <f>'Treasury Yields by Qtr'!C25+'Long Term Spreads by Qtr'!C165/10000</f>
        <v>6.414512408100001E-2</v>
      </c>
      <c r="D165" s="36">
        <f>'Treasury Yields by Qtr'!D25+'Long Term Spreads by Qtr'!D165/10000</f>
        <v>6.2793744242000002E-2</v>
      </c>
      <c r="E165" s="36">
        <f>'Treasury Yields by Qtr'!E25+'Long Term Spreads by Qtr'!E165/10000</f>
        <v>6.7887705899000006E-2</v>
      </c>
      <c r="F165" s="36">
        <f>'Treasury Yields by Qtr'!F25+'Long Term Spreads by Qtr'!F165/10000</f>
        <v>6.5058711716000001E-2</v>
      </c>
      <c r="G165" s="36">
        <f>'Treasury Yields by Qtr'!G25+'Long Term Spreads by Qtr'!G165/10000</f>
        <v>6.6281224486999996E-2</v>
      </c>
    </row>
    <row r="166" spans="1:7" x14ac:dyDescent="0.3">
      <c r="A166" s="93">
        <f t="shared" si="4"/>
        <v>21</v>
      </c>
      <c r="B166" s="36">
        <f>'Treasury Yields by Qtr'!B26+'Long Term Spreads by Qtr'!B166/10000</f>
        <v>6.929813253145263E-2</v>
      </c>
      <c r="C166" s="36">
        <f>'Treasury Yields by Qtr'!C26+'Long Term Spreads by Qtr'!C166/10000</f>
        <v>6.4379570871999997E-2</v>
      </c>
      <c r="D166" s="36">
        <f>'Treasury Yields by Qtr'!D26+'Long Term Spreads by Qtr'!D166/10000</f>
        <v>6.3040835121000005E-2</v>
      </c>
      <c r="E166" s="36">
        <f>'Treasury Yields by Qtr'!E26+'Long Term Spreads by Qtr'!E166/10000</f>
        <v>6.8261519645999996E-2</v>
      </c>
      <c r="F166" s="36">
        <f>'Treasury Yields by Qtr'!F26+'Long Term Spreads by Qtr'!F166/10000</f>
        <v>6.5470368786999994E-2</v>
      </c>
      <c r="G166" s="36">
        <f>'Treasury Yields by Qtr'!G26+'Long Term Spreads by Qtr'!G166/10000</f>
        <v>6.6628489813E-2</v>
      </c>
    </row>
    <row r="167" spans="1:7" x14ac:dyDescent="0.3">
      <c r="A167" s="93">
        <f t="shared" si="4"/>
        <v>22</v>
      </c>
      <c r="B167" s="36">
        <f>'Treasury Yields by Qtr'!B27+'Long Term Spreads by Qtr'!B167/10000</f>
        <v>6.9517698846415329E-2</v>
      </c>
      <c r="C167" s="36">
        <f>'Treasury Yields by Qtr'!C27+'Long Term Spreads by Qtr'!C167/10000</f>
        <v>6.4611489418000004E-2</v>
      </c>
      <c r="D167" s="36">
        <f>'Treasury Yields by Qtr'!D27+'Long Term Spreads by Qtr'!D167/10000</f>
        <v>6.3267373402000004E-2</v>
      </c>
      <c r="E167" s="36">
        <f>'Treasury Yields by Qtr'!E27+'Long Term Spreads by Qtr'!E167/10000</f>
        <v>6.8599546950999998E-2</v>
      </c>
      <c r="F167" s="36">
        <f>'Treasury Yields by Qtr'!F27+'Long Term Spreads by Qtr'!F167/10000</f>
        <v>6.5848263389000003E-2</v>
      </c>
      <c r="G167" s="36">
        <f>'Treasury Yields by Qtr'!G27+'Long Term Spreads by Qtr'!G167/10000</f>
        <v>6.6954975129000005E-2</v>
      </c>
    </row>
    <row r="168" spans="1:7" x14ac:dyDescent="0.3">
      <c r="A168" s="93">
        <f t="shared" si="4"/>
        <v>23</v>
      </c>
      <c r="B168" s="36">
        <f>'Treasury Yields by Qtr'!B28+'Long Term Spreads by Qtr'!B168/10000</f>
        <v>6.9722806054129727E-2</v>
      </c>
      <c r="C168" s="36">
        <f>'Treasury Yields by Qtr'!C28+'Long Term Spreads by Qtr'!C168/10000</f>
        <v>6.4842780636000005E-2</v>
      </c>
      <c r="D168" s="36">
        <f>'Treasury Yields by Qtr'!D28+'Long Term Spreads by Qtr'!D168/10000</f>
        <v>6.3474453602000006E-2</v>
      </c>
      <c r="E168" s="36">
        <f>'Treasury Yields by Qtr'!E28+'Long Term Spreads by Qtr'!E168/10000</f>
        <v>6.8900122680000009E-2</v>
      </c>
      <c r="F168" s="36">
        <f>'Treasury Yields by Qtr'!F28+'Long Term Spreads by Qtr'!F168/10000</f>
        <v>6.6196930393000009E-2</v>
      </c>
      <c r="G168" s="36">
        <f>'Treasury Yields by Qtr'!G28+'Long Term Spreads by Qtr'!G168/10000</f>
        <v>6.7265616016000007E-2</v>
      </c>
    </row>
    <row r="169" spans="1:7" x14ac:dyDescent="0.3">
      <c r="A169" s="93">
        <f t="shared" si="4"/>
        <v>24</v>
      </c>
      <c r="B169" s="36">
        <f>'Treasury Yields by Qtr'!B29+'Long Term Spreads by Qtr'!B169/10000</f>
        <v>6.9916165044383027E-2</v>
      </c>
      <c r="C169" s="36">
        <f>'Treasury Yields by Qtr'!C29+'Long Term Spreads by Qtr'!C169/10000</f>
        <v>6.5075414546000007E-2</v>
      </c>
      <c r="D169" s="36">
        <f>'Treasury Yields by Qtr'!D29+'Long Term Spreads by Qtr'!D169/10000</f>
        <v>6.3662772987000002E-2</v>
      </c>
      <c r="E169" s="36">
        <f>'Treasury Yields by Qtr'!E29+'Long Term Spreads by Qtr'!E169/10000</f>
        <v>6.9161155613E-2</v>
      </c>
      <c r="F169" s="36">
        <f>'Treasury Yields by Qtr'!F29+'Long Term Spreads by Qtr'!F169/10000</f>
        <v>6.6514956587000004E-2</v>
      </c>
      <c r="G169" s="36">
        <f>'Treasury Yields by Qtr'!G29+'Long Term Spreads by Qtr'!G169/10000</f>
        <v>6.7559886887000001E-2</v>
      </c>
    </row>
    <row r="170" spans="1:7" x14ac:dyDescent="0.3">
      <c r="A170" s="93">
        <f t="shared" si="4"/>
        <v>25</v>
      </c>
      <c r="B170" s="36">
        <f>'Treasury Yields by Qtr'!B30+'Long Term Spreads by Qtr'!B170/10000</f>
        <v>7.010002898015133E-2</v>
      </c>
      <c r="C170" s="36">
        <f>'Treasury Yields by Qtr'!C30+'Long Term Spreads by Qtr'!C170/10000</f>
        <v>6.5311074430000005E-2</v>
      </c>
      <c r="D170" s="36">
        <f>'Treasury Yields by Qtr'!D30+'Long Term Spreads by Qtr'!D170/10000</f>
        <v>6.3832903883000003E-2</v>
      </c>
      <c r="E170" s="36">
        <f>'Treasury Yields by Qtr'!E30+'Long Term Spreads by Qtr'!E170/10000</f>
        <v>6.9380464278000001E-2</v>
      </c>
      <c r="F170" s="36">
        <f>'Treasury Yields by Qtr'!F30+'Long Term Spreads by Qtr'!F170/10000</f>
        <v>6.6801381583000002E-2</v>
      </c>
      <c r="G170" s="36">
        <f>'Treasury Yields by Qtr'!G30+'Long Term Spreads by Qtr'!G170/10000</f>
        <v>6.7838042983000002E-2</v>
      </c>
    </row>
    <row r="171" spans="1:7" x14ac:dyDescent="0.3">
      <c r="A171" s="93">
        <f t="shared" si="4"/>
        <v>26</v>
      </c>
      <c r="B171" s="36">
        <f>'Treasury Yields by Qtr'!B31+'Long Term Spreads by Qtr'!B171/10000</f>
        <v>7.0276523652501033E-2</v>
      </c>
      <c r="C171" s="36">
        <f>'Treasury Yields by Qtr'!C31+'Long Term Spreads by Qtr'!C171/10000</f>
        <v>6.5551378664000001E-2</v>
      </c>
      <c r="D171" s="36">
        <f>'Treasury Yields by Qtr'!D31+'Long Term Spreads by Qtr'!D171/10000</f>
        <v>6.3984926149000004E-2</v>
      </c>
      <c r="E171" s="36">
        <f>'Treasury Yields by Qtr'!E31+'Long Term Spreads by Qtr'!E171/10000</f>
        <v>6.9555225018999994E-2</v>
      </c>
      <c r="F171" s="36">
        <f>'Treasury Yields by Qtr'!F31+'Long Term Spreads by Qtr'!F171/10000</f>
        <v>6.7052693327000007E-2</v>
      </c>
      <c r="G171" s="36">
        <f>'Treasury Yields by Qtr'!G31+'Long Term Spreads by Qtr'!G171/10000</f>
        <v>6.8097737554999996E-2</v>
      </c>
    </row>
    <row r="172" spans="1:7" x14ac:dyDescent="0.3">
      <c r="A172" s="93">
        <f t="shared" si="4"/>
        <v>27</v>
      </c>
      <c r="B172" s="36">
        <f>'Treasury Yields by Qtr'!B32+'Long Term Spreads by Qtr'!B172/10000</f>
        <v>7.0447201160139639E-2</v>
      </c>
      <c r="C172" s="36">
        <f>'Treasury Yields by Qtr'!C32+'Long Term Spreads by Qtr'!C172/10000</f>
        <v>6.5797593825E-2</v>
      </c>
      <c r="D172" s="36">
        <f>'Treasury Yields by Qtr'!D32+'Long Term Spreads by Qtr'!D172/10000</f>
        <v>6.4119074755000005E-2</v>
      </c>
      <c r="E172" s="36">
        <f>'Treasury Yields by Qtr'!E32+'Long Term Spreads by Qtr'!E172/10000</f>
        <v>6.9682893450000005E-2</v>
      </c>
      <c r="F172" s="36">
        <f>'Treasury Yields by Qtr'!F32+'Long Term Spreads by Qtr'!F172/10000</f>
        <v>6.7267850266000004E-2</v>
      </c>
      <c r="G172" s="36">
        <f>'Treasury Yields by Qtr'!G32+'Long Term Spreads by Qtr'!G172/10000</f>
        <v>6.8338911264999996E-2</v>
      </c>
    </row>
    <row r="173" spans="1:7" x14ac:dyDescent="0.3">
      <c r="A173" s="93">
        <f t="shared" si="4"/>
        <v>28</v>
      </c>
      <c r="B173" s="36">
        <f>'Treasury Yields by Qtr'!B33+'Long Term Spreads by Qtr'!B173/10000</f>
        <v>7.0613852665821139E-2</v>
      </c>
      <c r="C173" s="36">
        <f>'Treasury Yields by Qtr'!C33+'Long Term Spreads by Qtr'!C173/10000</f>
        <v>6.6051170038000012E-2</v>
      </c>
      <c r="D173" s="36">
        <f>'Treasury Yields by Qtr'!D33+'Long Term Spreads by Qtr'!D173/10000</f>
        <v>6.4235355396000005E-2</v>
      </c>
      <c r="E173" s="36">
        <f>'Treasury Yields by Qtr'!E33+'Long Term Spreads by Qtr'!E173/10000</f>
        <v>6.9760613348000003E-2</v>
      </c>
      <c r="F173" s="36">
        <f>'Treasury Yields by Qtr'!F33+'Long Term Spreads by Qtr'!F173/10000</f>
        <v>6.7444546777E-2</v>
      </c>
      <c r="G173" s="36">
        <f>'Treasury Yields by Qtr'!G33+'Long Term Spreads by Qtr'!G173/10000</f>
        <v>6.8560705104000003E-2</v>
      </c>
    </row>
    <row r="174" spans="1:7" x14ac:dyDescent="0.3">
      <c r="A174" s="93">
        <f t="shared" si="4"/>
        <v>29</v>
      </c>
      <c r="B174" s="36">
        <f>'Treasury Yields by Qtr'!B34+'Long Term Spreads by Qtr'!B174/10000</f>
        <v>7.0777993552789326E-2</v>
      </c>
      <c r="C174" s="36">
        <f>'Treasury Yields by Qtr'!C34+'Long Term Spreads by Qtr'!C174/10000</f>
        <v>6.6313429896000003E-2</v>
      </c>
      <c r="D174" s="36">
        <f>'Treasury Yields by Qtr'!D34+'Long Term Spreads by Qtr'!D174/10000</f>
        <v>6.4333735685000004E-2</v>
      </c>
      <c r="E174" s="36">
        <f>'Treasury Yields by Qtr'!E34+'Long Term Spreads by Qtr'!E174/10000</f>
        <v>6.9785507846000003E-2</v>
      </c>
      <c r="F174" s="36">
        <f>'Treasury Yields by Qtr'!F34+'Long Term Spreads by Qtr'!F174/10000</f>
        <v>6.7580954313999991E-2</v>
      </c>
      <c r="G174" s="36">
        <f>'Treasury Yields by Qtr'!G34+'Long Term Spreads by Qtr'!G174/10000</f>
        <v>6.8762528801999998E-2</v>
      </c>
    </row>
    <row r="175" spans="1:7" x14ac:dyDescent="0.3">
      <c r="A175" s="93">
        <f t="shared" si="4"/>
        <v>30</v>
      </c>
      <c r="B175" s="36">
        <f>'Treasury Yields by Qtr'!B35+'Long Term Spreads by Qtr'!B175/10000</f>
        <v>7.0941163433576829E-2</v>
      </c>
      <c r="C175" s="36">
        <f>'Treasury Yields by Qtr'!C35+'Long Term Spreads by Qtr'!C175/10000</f>
        <v>6.6585721262000006E-2</v>
      </c>
      <c r="D175" s="36">
        <f>'Treasury Yields by Qtr'!D35+'Long Term Spreads by Qtr'!D175/10000</f>
        <v>6.4413834816000007E-2</v>
      </c>
      <c r="E175" s="36">
        <f>'Treasury Yields by Qtr'!E35+'Long Term Spreads by Qtr'!E175/10000</f>
        <v>6.9754232201999999E-2</v>
      </c>
      <c r="F175" s="36">
        <f>'Treasury Yields by Qtr'!F35+'Long Term Spreads by Qtr'!F175/10000</f>
        <v>6.7673705028999998E-2</v>
      </c>
      <c r="G175" s="36">
        <f>'Treasury Yields by Qtr'!G35+'Long Term Spreads by Qtr'!G175/10000</f>
        <v>6.8942107313999995E-2</v>
      </c>
    </row>
    <row r="176" spans="1:7" x14ac:dyDescent="0.3">
      <c r="A176" s="7"/>
      <c r="B176" s="7"/>
      <c r="C176" s="7"/>
      <c r="D176" s="7"/>
      <c r="E176" s="7"/>
      <c r="F176" s="7"/>
      <c r="G176" s="7"/>
    </row>
    <row r="177" spans="1:7" x14ac:dyDescent="0.3">
      <c r="A177" s="7"/>
      <c r="B177" s="7"/>
      <c r="C177" s="7"/>
      <c r="D177" s="7"/>
      <c r="E177" s="7"/>
      <c r="F177" s="7"/>
      <c r="G177" s="7"/>
    </row>
    <row r="178" spans="1:7" x14ac:dyDescent="0.3">
      <c r="A178" s="7" t="s">
        <v>60</v>
      </c>
      <c r="B178" s="7"/>
      <c r="C178" s="7"/>
      <c r="D178" s="7"/>
      <c r="E178" s="7"/>
      <c r="F178" s="7"/>
      <c r="G178" s="7"/>
    </row>
    <row r="179" spans="1:7" x14ac:dyDescent="0.3">
      <c r="A179" s="91" t="s">
        <v>52</v>
      </c>
      <c r="B179" s="92"/>
      <c r="C179" s="37"/>
      <c r="D179" s="37"/>
      <c r="E179" s="37"/>
      <c r="F179" s="37"/>
      <c r="G179" s="37"/>
    </row>
    <row r="180" spans="1:7" x14ac:dyDescent="0.3">
      <c r="A180" s="34" t="s">
        <v>51</v>
      </c>
      <c r="B180" s="94">
        <v>41912</v>
      </c>
      <c r="C180" s="94">
        <v>42004</v>
      </c>
      <c r="D180" s="94">
        <v>42094</v>
      </c>
      <c r="E180" s="94">
        <v>42185</v>
      </c>
      <c r="F180" s="94">
        <v>42277</v>
      </c>
      <c r="G180" s="94">
        <v>42369</v>
      </c>
    </row>
    <row r="181" spans="1:7" x14ac:dyDescent="0.3">
      <c r="A181" s="93">
        <v>1</v>
      </c>
      <c r="B181" s="36">
        <f>'Treasury Yields by Qtr'!B6+'Long Term Spreads by Qtr'!B181/10000</f>
        <v>5.8463258921670827E-2</v>
      </c>
      <c r="C181" s="36">
        <f>'Treasury Yields by Qtr'!C6+'Long Term Spreads by Qtr'!C181/10000</f>
        <v>6.0224998596000001E-2</v>
      </c>
      <c r="D181" s="36">
        <f>'Treasury Yields by Qtr'!D6+'Long Term Spreads by Qtr'!D181/10000</f>
        <v>6.0222229333999996E-2</v>
      </c>
      <c r="E181" s="36">
        <f>'Treasury Yields by Qtr'!E6+'Long Term Spreads by Qtr'!E181/10000</f>
        <v>6.0349716385000002E-2</v>
      </c>
      <c r="F181" s="36">
        <f>'Treasury Yields by Qtr'!F6+'Long Term Spreads by Qtr'!F181/10000</f>
        <v>6.0717242825000003E-2</v>
      </c>
      <c r="G181" s="36">
        <f>'Treasury Yields by Qtr'!G6+'Long Term Spreads by Qtr'!G181/10000</f>
        <v>6.4245238415999995E-2</v>
      </c>
    </row>
    <row r="182" spans="1:7" x14ac:dyDescent="0.3">
      <c r="A182" s="93">
        <f>A181+1</f>
        <v>2</v>
      </c>
      <c r="B182" s="36">
        <f>'Treasury Yields by Qtr'!B7+'Long Term Spreads by Qtr'!B182/10000</f>
        <v>6.3399882595625526E-2</v>
      </c>
      <c r="C182" s="36">
        <f>'Treasury Yields by Qtr'!C7+'Long Term Spreads by Qtr'!C182/10000</f>
        <v>6.4105765987999996E-2</v>
      </c>
      <c r="D182" s="36">
        <f>'Treasury Yields by Qtr'!D7+'Long Term Spreads by Qtr'!D182/10000</f>
        <v>6.2939818310999998E-2</v>
      </c>
      <c r="E182" s="36">
        <f>'Treasury Yields by Qtr'!E7+'Long Term Spreads by Qtr'!E182/10000</f>
        <v>6.3550902273000004E-2</v>
      </c>
      <c r="F182" s="36">
        <f>'Treasury Yields by Qtr'!F7+'Long Term Spreads by Qtr'!F182/10000</f>
        <v>6.3521844707000008E-2</v>
      </c>
      <c r="G182" s="36">
        <f>'Treasury Yields by Qtr'!G7+'Long Term Spreads by Qtr'!G182/10000</f>
        <v>6.7426019114999985E-2</v>
      </c>
    </row>
    <row r="183" spans="1:7" x14ac:dyDescent="0.3">
      <c r="A183" s="93">
        <f t="shared" ref="A183:A210" si="5">A182+1</f>
        <v>3</v>
      </c>
      <c r="B183" s="36">
        <f>'Treasury Yields by Qtr'!B8+'Long Term Spreads by Qtr'!B183/10000</f>
        <v>6.847400876106112E-2</v>
      </c>
      <c r="C183" s="36">
        <f>'Treasury Yields by Qtr'!C8+'Long Term Spreads by Qtr'!C183/10000</f>
        <v>6.8443613632000008E-2</v>
      </c>
      <c r="D183" s="36">
        <f>'Treasury Yields by Qtr'!D8+'Long Term Spreads by Qtr'!D183/10000</f>
        <v>6.6272678064999993E-2</v>
      </c>
      <c r="E183" s="36">
        <f>'Treasury Yields by Qtr'!E8+'Long Term Spreads by Qtr'!E183/10000</f>
        <v>6.7255714950999995E-2</v>
      </c>
      <c r="F183" s="36">
        <f>'Treasury Yields by Qtr'!F8+'Long Term Spreads by Qtr'!F183/10000</f>
        <v>6.6413697199000005E-2</v>
      </c>
      <c r="G183" s="36">
        <f>'Treasury Yields by Qtr'!G8+'Long Term Spreads by Qtr'!G183/10000</f>
        <v>7.0034463801999985E-2</v>
      </c>
    </row>
    <row r="184" spans="1:7" x14ac:dyDescent="0.3">
      <c r="A184" s="93">
        <f t="shared" si="5"/>
        <v>4</v>
      </c>
      <c r="B184" s="36">
        <f>'Treasury Yields by Qtr'!B9+'Long Term Spreads by Qtr'!B184/10000</f>
        <v>7.2566671831811522E-2</v>
      </c>
      <c r="C184" s="36">
        <f>'Treasury Yields by Qtr'!C9+'Long Term Spreads by Qtr'!C184/10000</f>
        <v>7.1680605478000009E-2</v>
      </c>
      <c r="D184" s="36">
        <f>'Treasury Yields by Qtr'!D9+'Long Term Spreads by Qtr'!D184/10000</f>
        <v>6.9165939570000001E-2</v>
      </c>
      <c r="E184" s="36">
        <f>'Treasury Yields by Qtr'!E9+'Long Term Spreads by Qtr'!E184/10000</f>
        <v>7.0801762971999999E-2</v>
      </c>
      <c r="F184" s="36">
        <f>'Treasury Yields by Qtr'!F9+'Long Term Spreads by Qtr'!F184/10000</f>
        <v>6.8947921591000008E-2</v>
      </c>
      <c r="G184" s="36">
        <f>'Treasury Yields by Qtr'!G9+'Long Term Spreads by Qtr'!G184/10000</f>
        <v>7.2761028088000002E-2</v>
      </c>
    </row>
    <row r="185" spans="1:7" x14ac:dyDescent="0.3">
      <c r="A185" s="93">
        <f t="shared" si="5"/>
        <v>5</v>
      </c>
      <c r="B185" s="36">
        <f>'Treasury Yields by Qtr'!B10+'Long Term Spreads by Qtr'!B185/10000</f>
        <v>7.5447789176453034E-2</v>
      </c>
      <c r="C185" s="36">
        <f>'Treasury Yields by Qtr'!C10+'Long Term Spreads by Qtr'!C185/10000</f>
        <v>7.3892185710000002E-2</v>
      </c>
      <c r="D185" s="36">
        <f>'Treasury Yields by Qtr'!D10+'Long Term Spreads by Qtr'!D185/10000</f>
        <v>7.1324864005000002E-2</v>
      </c>
      <c r="E185" s="36">
        <f>'Treasury Yields by Qtr'!E10+'Long Term Spreads by Qtr'!E185/10000</f>
        <v>7.3765952745000002E-2</v>
      </c>
      <c r="F185" s="36">
        <f>'Treasury Yields by Qtr'!F10+'Long Term Spreads by Qtr'!F185/10000</f>
        <v>7.1152692549000002E-2</v>
      </c>
      <c r="G185" s="36">
        <f>'Treasury Yields by Qtr'!G10+'Long Term Spreads by Qtr'!G185/10000</f>
        <v>7.4749832491999985E-2</v>
      </c>
    </row>
    <row r="186" spans="1:7" x14ac:dyDescent="0.3">
      <c r="A186" s="93">
        <f t="shared" si="5"/>
        <v>6</v>
      </c>
      <c r="B186" s="36">
        <f>'Treasury Yields by Qtr'!B11+'Long Term Spreads by Qtr'!B186/10000</f>
        <v>7.761459292900573E-2</v>
      </c>
      <c r="C186" s="36">
        <f>'Treasury Yields by Qtr'!C11+'Long Term Spreads by Qtr'!C186/10000</f>
        <v>7.5607744466999999E-2</v>
      </c>
      <c r="D186" s="36">
        <f>'Treasury Yields by Qtr'!D11+'Long Term Spreads by Qtr'!D186/10000</f>
        <v>7.2997497149000001E-2</v>
      </c>
      <c r="E186" s="36">
        <f>'Treasury Yields by Qtr'!E11+'Long Term Spreads by Qtr'!E186/10000</f>
        <v>7.6060021398E-2</v>
      </c>
      <c r="F186" s="36">
        <f>'Treasury Yields by Qtr'!F11+'Long Term Spreads by Qtr'!F186/10000</f>
        <v>7.3221142151999999E-2</v>
      </c>
      <c r="G186" s="36">
        <f>'Treasury Yields by Qtr'!G11+'Long Term Spreads by Qtr'!G186/10000</f>
        <v>7.6347866818999993E-2</v>
      </c>
    </row>
    <row r="187" spans="1:7" x14ac:dyDescent="0.3">
      <c r="A187" s="93">
        <f t="shared" si="5"/>
        <v>7</v>
      </c>
      <c r="B187" s="36">
        <f>'Treasury Yields by Qtr'!B12+'Long Term Spreads by Qtr'!B187/10000</f>
        <v>7.9332580143820719E-2</v>
      </c>
      <c r="C187" s="36">
        <f>'Treasury Yields by Qtr'!C12+'Long Term Spreads by Qtr'!C187/10000</f>
        <v>7.6895851661999998E-2</v>
      </c>
      <c r="D187" s="36">
        <f>'Treasury Yields by Qtr'!D12+'Long Term Spreads by Qtr'!D187/10000</f>
        <v>7.4320430874000004E-2</v>
      </c>
      <c r="E187" s="36">
        <f>'Treasury Yields by Qtr'!E12+'Long Term Spreads by Qtr'!E187/10000</f>
        <v>7.7735733410999999E-2</v>
      </c>
      <c r="F187" s="36">
        <f>'Treasury Yields by Qtr'!F12+'Long Term Spreads by Qtr'!F187/10000</f>
        <v>7.4819376655999997E-2</v>
      </c>
      <c r="G187" s="36">
        <f>'Treasury Yields by Qtr'!G12+'Long Term Spreads by Qtr'!G187/10000</f>
        <v>7.7556143438999997E-2</v>
      </c>
    </row>
    <row r="188" spans="1:7" x14ac:dyDescent="0.3">
      <c r="A188" s="93">
        <f t="shared" si="5"/>
        <v>8</v>
      </c>
      <c r="B188" s="36">
        <f>'Treasury Yields by Qtr'!B13+'Long Term Spreads by Qtr'!B188/10000</f>
        <v>8.0742746814594521E-2</v>
      </c>
      <c r="C188" s="36">
        <f>'Treasury Yields by Qtr'!C13+'Long Term Spreads by Qtr'!C188/10000</f>
        <v>7.7880505624000007E-2</v>
      </c>
      <c r="D188" s="36">
        <f>'Treasury Yields by Qtr'!D13+'Long Term Spreads by Qtr'!D188/10000</f>
        <v>7.5400198384999992E-2</v>
      </c>
      <c r="E188" s="36">
        <f>'Treasury Yields by Qtr'!E13+'Long Term Spreads by Qtr'!E188/10000</f>
        <v>7.8986992647999993E-2</v>
      </c>
      <c r="F188" s="36">
        <f>'Treasury Yields by Qtr'!F13+'Long Term Spreads by Qtr'!F188/10000</f>
        <v>7.6035039373000005E-2</v>
      </c>
      <c r="G188" s="36">
        <f>'Treasury Yields by Qtr'!G13+'Long Term Spreads by Qtr'!G188/10000</f>
        <v>7.8489522882999999E-2</v>
      </c>
    </row>
    <row r="189" spans="1:7" x14ac:dyDescent="0.3">
      <c r="A189" s="93">
        <f t="shared" si="5"/>
        <v>9</v>
      </c>
      <c r="B189" s="36">
        <f>'Treasury Yields by Qtr'!B14+'Long Term Spreads by Qtr'!B189/10000</f>
        <v>8.1923975487061734E-2</v>
      </c>
      <c r="C189" s="36">
        <f>'Treasury Yields by Qtr'!C14+'Long Term Spreads by Qtr'!C189/10000</f>
        <v>7.8662448115999997E-2</v>
      </c>
      <c r="D189" s="36">
        <f>'Treasury Yields by Qtr'!D14+'Long Term Spreads by Qtr'!D189/10000</f>
        <v>7.6307967211E-2</v>
      </c>
      <c r="E189" s="36">
        <f>'Treasury Yields by Qtr'!E14+'Long Term Spreads by Qtr'!E189/10000</f>
        <v>7.9977870302000001E-2</v>
      </c>
      <c r="F189" s="36">
        <f>'Treasury Yields by Qtr'!F14+'Long Term Spreads by Qtr'!F189/10000</f>
        <v>7.7013064566000003E-2</v>
      </c>
      <c r="G189" s="36">
        <f>'Treasury Yields by Qtr'!G14+'Long Term Spreads by Qtr'!G189/10000</f>
        <v>7.9250921115999989E-2</v>
      </c>
    </row>
    <row r="190" spans="1:7" x14ac:dyDescent="0.3">
      <c r="A190" s="93">
        <f t="shared" si="5"/>
        <v>10</v>
      </c>
      <c r="B190" s="36">
        <f>'Treasury Yields by Qtr'!B15+'Long Term Spreads by Qtr'!B190/10000</f>
        <v>8.2921438766734329E-2</v>
      </c>
      <c r="C190" s="36">
        <f>'Treasury Yields by Qtr'!C15+'Long Term Spreads by Qtr'!C190/10000</f>
        <v>7.9301948216999998E-2</v>
      </c>
      <c r="D190" s="36">
        <f>'Treasury Yields by Qtr'!D15+'Long Term Spreads by Qtr'!D190/10000</f>
        <v>7.7085238865999994E-2</v>
      </c>
      <c r="E190" s="36">
        <f>'Treasury Yields by Qtr'!E15+'Long Term Spreads by Qtr'!E190/10000</f>
        <v>8.0807425532999994E-2</v>
      </c>
      <c r="F190" s="36">
        <f>'Treasury Yields by Qtr'!F15+'Long Term Spreads by Qtr'!F190/10000</f>
        <v>7.7834350646E-2</v>
      </c>
      <c r="G190" s="36">
        <f>'Treasury Yields by Qtr'!G15+'Long Term Spreads by Qtr'!G190/10000</f>
        <v>7.9897207913999985E-2</v>
      </c>
    </row>
    <row r="191" spans="1:7" x14ac:dyDescent="0.3">
      <c r="A191" s="93">
        <f t="shared" si="5"/>
        <v>11</v>
      </c>
      <c r="B191" s="36">
        <f>'Treasury Yields by Qtr'!B16+'Long Term Spreads by Qtr'!B191/10000</f>
        <v>8.376107622471532E-2</v>
      </c>
      <c r="C191" s="36">
        <f>'Treasury Yields by Qtr'!C16+'Long Term Spreads by Qtr'!C191/10000</f>
        <v>7.9836878180000001E-2</v>
      </c>
      <c r="D191" s="36">
        <f>'Treasury Yields by Qtr'!D16+'Long Term Spreads by Qtr'!D191/10000</f>
        <v>7.7757969848999992E-2</v>
      </c>
      <c r="E191" s="36">
        <f>'Treasury Yields by Qtr'!E16+'Long Term Spreads by Qtr'!E191/10000</f>
        <v>8.1540617204999999E-2</v>
      </c>
      <c r="F191" s="36">
        <f>'Treasury Yields by Qtr'!F16+'Long Term Spreads by Qtr'!F191/10000</f>
        <v>7.8557180801999998E-2</v>
      </c>
      <c r="G191" s="36">
        <f>'Treasury Yields by Qtr'!G16+'Long Term Spreads by Qtr'!G191/10000</f>
        <v>8.0469826883000001E-2</v>
      </c>
    </row>
    <row r="192" spans="1:7" x14ac:dyDescent="0.3">
      <c r="A192" s="93">
        <f t="shared" si="5"/>
        <v>12</v>
      </c>
      <c r="B192" s="36">
        <f>'Treasury Yields by Qtr'!B17+'Long Term Spreads by Qtr'!B192/10000</f>
        <v>8.4464571765535526E-2</v>
      </c>
      <c r="C192" s="36">
        <f>'Treasury Yields by Qtr'!C17+'Long Term Spreads by Qtr'!C192/10000</f>
        <v>8.0293702245000001E-2</v>
      </c>
      <c r="D192" s="36">
        <f>'Treasury Yields by Qtr'!D17+'Long Term Spreads by Qtr'!D192/10000</f>
        <v>7.8344670625000001E-2</v>
      </c>
      <c r="E192" s="36">
        <f>'Treasury Yields by Qtr'!E17+'Long Term Spreads by Qtr'!E192/10000</f>
        <v>8.2219139836000002E-2</v>
      </c>
      <c r="F192" s="36">
        <f>'Treasury Yields by Qtr'!F17+'Long Term Spreads by Qtr'!F192/10000</f>
        <v>7.9219287818E-2</v>
      </c>
      <c r="G192" s="36">
        <f>'Treasury Yields by Qtr'!G17+'Long Term Spreads by Qtr'!G192/10000</f>
        <v>8.0995659457999997E-2</v>
      </c>
    </row>
    <row r="193" spans="1:7" x14ac:dyDescent="0.3">
      <c r="A193" s="93">
        <f t="shared" si="5"/>
        <v>13</v>
      </c>
      <c r="B193" s="36">
        <f>'Treasury Yields by Qtr'!B18+'Long Term Spreads by Qtr'!B193/10000</f>
        <v>8.5061130674936619E-2</v>
      </c>
      <c r="C193" s="36">
        <f>'Treasury Yields by Qtr'!C18+'Long Term Spreads by Qtr'!C193/10000</f>
        <v>8.0691898699000009E-2</v>
      </c>
      <c r="D193" s="36">
        <f>'Treasury Yields by Qtr'!D18+'Long Term Spreads by Qtr'!D193/10000</f>
        <v>7.8863178499999992E-2</v>
      </c>
      <c r="E193" s="36">
        <f>'Treasury Yields by Qtr'!E18+'Long Term Spreads by Qtr'!E193/10000</f>
        <v>8.2857085667000008E-2</v>
      </c>
      <c r="F193" s="36">
        <f>'Treasury Yields by Qtr'!F18+'Long Term Spreads by Qtr'!F193/10000</f>
        <v>7.984530391200001E-2</v>
      </c>
      <c r="G193" s="36">
        <f>'Treasury Yields by Qtr'!G18+'Long Term Spreads by Qtr'!G193/10000</f>
        <v>8.1490720943999992E-2</v>
      </c>
    </row>
    <row r="194" spans="1:7" x14ac:dyDescent="0.3">
      <c r="A194" s="93">
        <f t="shared" si="5"/>
        <v>14</v>
      </c>
      <c r="B194" s="36">
        <f>'Treasury Yields by Qtr'!B19+'Long Term Spreads by Qtr'!B194/10000</f>
        <v>8.5574192775844826E-2</v>
      </c>
      <c r="C194" s="36">
        <f>'Treasury Yields by Qtr'!C19+'Long Term Spreads by Qtr'!C194/10000</f>
        <v>8.1045674644000004E-2</v>
      </c>
      <c r="D194" s="36">
        <f>'Treasury Yields by Qtr'!D19+'Long Term Spreads by Qtr'!D194/10000</f>
        <v>7.9326567441000001E-2</v>
      </c>
      <c r="E194" s="36">
        <f>'Treasury Yields by Qtr'!E19+'Long Term Spreads by Qtr'!E194/10000</f>
        <v>8.3458358124999993E-2</v>
      </c>
      <c r="F194" s="36">
        <f>'Treasury Yields by Qtr'!F19+'Long Term Spreads by Qtr'!F194/10000</f>
        <v>8.0437930446000006E-2</v>
      </c>
      <c r="G194" s="36">
        <f>'Treasury Yields by Qtr'!G19+'Long Term Spreads by Qtr'!G194/10000</f>
        <v>8.1958044309E-2</v>
      </c>
    </row>
    <row r="195" spans="1:7" x14ac:dyDescent="0.3">
      <c r="A195" s="93">
        <f t="shared" si="5"/>
        <v>15</v>
      </c>
      <c r="B195" s="36">
        <f>'Treasury Yields by Qtr'!B20+'Long Term Spreads by Qtr'!B195/10000</f>
        <v>8.6020422375116826E-2</v>
      </c>
      <c r="C195" s="36">
        <f>'Treasury Yields by Qtr'!C20+'Long Term Spreads by Qtr'!C195/10000</f>
        <v>8.1365221045000005E-2</v>
      </c>
      <c r="D195" s="36">
        <f>'Treasury Yields by Qtr'!D20+'Long Term Spreads by Qtr'!D195/10000</f>
        <v>7.9744652516999998E-2</v>
      </c>
      <c r="E195" s="36">
        <f>'Treasury Yields by Qtr'!E20+'Long Term Spreads by Qtr'!E195/10000</f>
        <v>8.4025874798E-2</v>
      </c>
      <c r="F195" s="36">
        <f>'Treasury Yields by Qtr'!F20+'Long Term Spreads by Qtr'!F195/10000</f>
        <v>8.1001818231E-2</v>
      </c>
      <c r="G195" s="36">
        <f>'Treasury Yields by Qtr'!G20+'Long Term Spreads by Qtr'!G195/10000</f>
        <v>8.240277514899999E-2</v>
      </c>
    </row>
    <row r="196" spans="1:7" x14ac:dyDescent="0.3">
      <c r="A196" s="93">
        <f t="shared" si="5"/>
        <v>16</v>
      </c>
      <c r="B196" s="36">
        <f>'Treasury Yields by Qtr'!B21+'Long Term Spreads by Qtr'!B196/10000</f>
        <v>8.6412882065775021E-2</v>
      </c>
      <c r="C196" s="36">
        <f>'Treasury Yields by Qtr'!C21+'Long Term Spreads by Qtr'!C196/10000</f>
        <v>8.1658613077000008E-2</v>
      </c>
      <c r="D196" s="36">
        <f>'Treasury Yields by Qtr'!D21+'Long Term Spreads by Qtr'!D196/10000</f>
        <v>8.0124537105999996E-2</v>
      </c>
      <c r="E196" s="36">
        <f>'Treasury Yields by Qtr'!E21+'Long Term Spreads by Qtr'!E196/10000</f>
        <v>8.4561191671999991E-2</v>
      </c>
      <c r="F196" s="36">
        <f>'Treasury Yields by Qtr'!F21+'Long Term Spreads by Qtr'!F196/10000</f>
        <v>8.1538542936000005E-2</v>
      </c>
      <c r="G196" s="36">
        <f>'Treasury Yields by Qtr'!G21+'Long Term Spreads by Qtr'!G196/10000</f>
        <v>8.2827521281999994E-2</v>
      </c>
    </row>
    <row r="197" spans="1:7" x14ac:dyDescent="0.3">
      <c r="A197" s="93">
        <f t="shared" si="5"/>
        <v>17</v>
      </c>
      <c r="B197" s="36">
        <f>'Treasury Yields by Qtr'!B22+'Long Term Spreads by Qtr'!B197/10000</f>
        <v>8.6761444980858929E-2</v>
      </c>
      <c r="C197" s="36">
        <f>'Treasury Yields by Qtr'!C22+'Long Term Spreads by Qtr'!C197/10000</f>
        <v>8.1932024964000011E-2</v>
      </c>
      <c r="D197" s="36">
        <f>'Treasury Yields by Qtr'!D22+'Long Term Spreads by Qtr'!D197/10000</f>
        <v>8.047164186599999E-2</v>
      </c>
      <c r="E197" s="36">
        <f>'Treasury Yields by Qtr'!E22+'Long Term Spreads by Qtr'!E197/10000</f>
        <v>8.5065181226999992E-2</v>
      </c>
      <c r="F197" s="36">
        <f>'Treasury Yields by Qtr'!F22+'Long Term Spreads by Qtr'!F197/10000</f>
        <v>8.2050619050000009E-2</v>
      </c>
      <c r="G197" s="36">
        <f>'Treasury Yields by Qtr'!G22+'Long Term Spreads by Qtr'!G197/10000</f>
        <v>8.3235265264999997E-2</v>
      </c>
    </row>
    <row r="198" spans="1:7" x14ac:dyDescent="0.3">
      <c r="A198" s="93">
        <f t="shared" si="5"/>
        <v>18</v>
      </c>
      <c r="B198" s="36">
        <f>'Treasury Yields by Qtr'!B23+'Long Term Spreads by Qtr'!B198/10000</f>
        <v>8.7074010815936131E-2</v>
      </c>
      <c r="C198" s="36">
        <f>'Treasury Yields by Qtr'!C23+'Long Term Spreads by Qtr'!C198/10000</f>
        <v>8.2190450006000004E-2</v>
      </c>
      <c r="D198" s="36">
        <f>'Treasury Yields by Qtr'!D23+'Long Term Spreads by Qtr'!D198/10000</f>
        <v>8.078973955999999E-2</v>
      </c>
      <c r="E198" s="36">
        <f>'Treasury Yields by Qtr'!E23+'Long Term Spreads by Qtr'!E198/10000</f>
        <v>8.5537542278000006E-2</v>
      </c>
      <c r="F198" s="36">
        <f>'Treasury Yields by Qtr'!F23+'Long Term Spreads by Qtr'!F198/10000</f>
        <v>8.2535546818000002E-2</v>
      </c>
      <c r="G198" s="36">
        <f>'Treasury Yields by Qtr'!G23+'Long Term Spreads by Qtr'!G198/10000</f>
        <v>8.3624901042999994E-2</v>
      </c>
    </row>
    <row r="199" spans="1:7" x14ac:dyDescent="0.3">
      <c r="A199" s="93">
        <f t="shared" si="5"/>
        <v>19</v>
      </c>
      <c r="B199" s="36">
        <f>'Treasury Yields by Qtr'!B24+'Long Term Spreads by Qtr'!B199/10000</f>
        <v>8.7356434956408421E-2</v>
      </c>
      <c r="C199" s="36">
        <f>'Treasury Yields by Qtr'!C24+'Long Term Spreads by Qtr'!C199/10000</f>
        <v>8.2437684848000001E-2</v>
      </c>
      <c r="D199" s="36">
        <f>'Treasury Yields by Qtr'!D24+'Long Term Spreads by Qtr'!D199/10000</f>
        <v>8.1081998734000002E-2</v>
      </c>
      <c r="E199" s="36">
        <f>'Treasury Yields by Qtr'!E24+'Long Term Spreads by Qtr'!E199/10000</f>
        <v>8.5978010590999993E-2</v>
      </c>
      <c r="F199" s="36">
        <f>'Treasury Yields by Qtr'!F24+'Long Term Spreads by Qtr'!F199/10000</f>
        <v>8.2994746743000003E-2</v>
      </c>
      <c r="G199" s="36">
        <f>'Treasury Yields by Qtr'!G24+'Long Term Spreads by Qtr'!G199/10000</f>
        <v>8.3998461773999999E-2</v>
      </c>
    </row>
    <row r="200" spans="1:7" x14ac:dyDescent="0.3">
      <c r="A200" s="93">
        <f t="shared" si="5"/>
        <v>20</v>
      </c>
      <c r="B200" s="36">
        <f>'Treasury Yields by Qtr'!B25+'Long Term Spreads by Qtr'!B200/10000</f>
        <v>8.7613934586876135E-2</v>
      </c>
      <c r="C200" s="36">
        <f>'Treasury Yields by Qtr'!C25+'Long Term Spreads by Qtr'!C200/10000</f>
        <v>8.2677124081000003E-2</v>
      </c>
      <c r="D200" s="36">
        <f>'Treasury Yields by Qtr'!D25+'Long Term Spreads by Qtr'!D200/10000</f>
        <v>8.1350744241999992E-2</v>
      </c>
      <c r="E200" s="36">
        <f>'Treasury Yields by Qtr'!E25+'Long Term Spreads by Qtr'!E200/10000</f>
        <v>8.6385705898999993E-2</v>
      </c>
      <c r="F200" s="36">
        <f>'Treasury Yields by Qtr'!F25+'Long Term Spreads by Qtr'!F200/10000</f>
        <v>8.3427711715999997E-2</v>
      </c>
      <c r="G200" s="36">
        <f>'Treasury Yields by Qtr'!G25+'Long Term Spreads by Qtr'!G200/10000</f>
        <v>8.4356224486999989E-2</v>
      </c>
    </row>
    <row r="201" spans="1:7" x14ac:dyDescent="0.3">
      <c r="A201" s="93">
        <f t="shared" si="5"/>
        <v>21</v>
      </c>
      <c r="B201" s="36">
        <f>'Treasury Yields by Qtr'!B26+'Long Term Spreads by Qtr'!B201/10000</f>
        <v>8.7850654078089618E-2</v>
      </c>
      <c r="C201" s="36">
        <f>'Treasury Yields by Qtr'!C26+'Long Term Spreads by Qtr'!C201/10000</f>
        <v>8.2911570872000004E-2</v>
      </c>
      <c r="D201" s="36">
        <f>'Treasury Yields by Qtr'!D26+'Long Term Spreads by Qtr'!D201/10000</f>
        <v>8.1597835120999995E-2</v>
      </c>
      <c r="E201" s="36">
        <f>'Treasury Yields by Qtr'!E26+'Long Term Spreads by Qtr'!E201/10000</f>
        <v>8.6759519645999997E-2</v>
      </c>
      <c r="F201" s="36">
        <f>'Treasury Yields by Qtr'!F26+'Long Term Spreads by Qtr'!F201/10000</f>
        <v>8.3839368787000004E-2</v>
      </c>
      <c r="G201" s="36">
        <f>'Treasury Yields by Qtr'!G26+'Long Term Spreads by Qtr'!G201/10000</f>
        <v>8.4703489812999994E-2</v>
      </c>
    </row>
    <row r="202" spans="1:7" x14ac:dyDescent="0.3">
      <c r="A202" s="93">
        <f t="shared" si="5"/>
        <v>22</v>
      </c>
      <c r="B202" s="36">
        <f>'Treasury Yields by Qtr'!B27+'Long Term Spreads by Qtr'!B202/10000</f>
        <v>8.8070220393052318E-2</v>
      </c>
      <c r="C202" s="36">
        <f>'Treasury Yields by Qtr'!C27+'Long Term Spreads by Qtr'!C202/10000</f>
        <v>8.3143489418000011E-2</v>
      </c>
      <c r="D202" s="36">
        <f>'Treasury Yields by Qtr'!D27+'Long Term Spreads by Qtr'!D202/10000</f>
        <v>8.1824373401999995E-2</v>
      </c>
      <c r="E202" s="36">
        <f>'Treasury Yields by Qtr'!E27+'Long Term Spreads by Qtr'!E202/10000</f>
        <v>8.7097546950999999E-2</v>
      </c>
      <c r="F202" s="36">
        <f>'Treasury Yields by Qtr'!F27+'Long Term Spreads by Qtr'!F202/10000</f>
        <v>8.4217263388999999E-2</v>
      </c>
      <c r="G202" s="36">
        <f>'Treasury Yields by Qtr'!G27+'Long Term Spreads by Qtr'!G202/10000</f>
        <v>8.5029975128999985E-2</v>
      </c>
    </row>
    <row r="203" spans="1:7" x14ac:dyDescent="0.3">
      <c r="A203" s="93">
        <f t="shared" si="5"/>
        <v>23</v>
      </c>
      <c r="B203" s="36">
        <f>'Treasury Yields by Qtr'!B28+'Long Term Spreads by Qtr'!B203/10000</f>
        <v>8.8275327600766729E-2</v>
      </c>
      <c r="C203" s="36">
        <f>'Treasury Yields by Qtr'!C28+'Long Term Spreads by Qtr'!C203/10000</f>
        <v>8.3374780635999998E-2</v>
      </c>
      <c r="D203" s="36">
        <f>'Treasury Yields by Qtr'!D28+'Long Term Spreads by Qtr'!D203/10000</f>
        <v>8.2031453601999996E-2</v>
      </c>
      <c r="E203" s="36">
        <f>'Treasury Yields by Qtr'!E28+'Long Term Spreads by Qtr'!E203/10000</f>
        <v>8.7398122679999996E-2</v>
      </c>
      <c r="F203" s="36">
        <f>'Treasury Yields by Qtr'!F28+'Long Term Spreads by Qtr'!F203/10000</f>
        <v>8.4565930393000005E-2</v>
      </c>
      <c r="G203" s="36">
        <f>'Treasury Yields by Qtr'!G28+'Long Term Spreads by Qtr'!G203/10000</f>
        <v>8.5340616015999987E-2</v>
      </c>
    </row>
    <row r="204" spans="1:7" x14ac:dyDescent="0.3">
      <c r="A204" s="93">
        <f t="shared" si="5"/>
        <v>24</v>
      </c>
      <c r="B204" s="36">
        <f>'Treasury Yields by Qtr'!B29+'Long Term Spreads by Qtr'!B204/10000</f>
        <v>8.8468686591020029E-2</v>
      </c>
      <c r="C204" s="36">
        <f>'Treasury Yields by Qtr'!C29+'Long Term Spreads by Qtr'!C204/10000</f>
        <v>8.3607414546E-2</v>
      </c>
      <c r="D204" s="36">
        <f>'Treasury Yields by Qtr'!D29+'Long Term Spreads by Qtr'!D204/10000</f>
        <v>8.2219772986999992E-2</v>
      </c>
      <c r="E204" s="36">
        <f>'Treasury Yields by Qtr'!E29+'Long Term Spreads by Qtr'!E204/10000</f>
        <v>8.7659155613E-2</v>
      </c>
      <c r="F204" s="36">
        <f>'Treasury Yields by Qtr'!F29+'Long Term Spreads by Qtr'!F204/10000</f>
        <v>8.4883956587000001E-2</v>
      </c>
      <c r="G204" s="36">
        <f>'Treasury Yields by Qtr'!G29+'Long Term Spreads by Qtr'!G204/10000</f>
        <v>8.5634886886999995E-2</v>
      </c>
    </row>
    <row r="205" spans="1:7" x14ac:dyDescent="0.3">
      <c r="A205" s="93">
        <f t="shared" si="5"/>
        <v>25</v>
      </c>
      <c r="B205" s="36">
        <f>'Treasury Yields by Qtr'!B30+'Long Term Spreads by Qtr'!B205/10000</f>
        <v>8.8652550526788332E-2</v>
      </c>
      <c r="C205" s="36">
        <f>'Treasury Yields by Qtr'!C30+'Long Term Spreads by Qtr'!C205/10000</f>
        <v>8.3843074429999997E-2</v>
      </c>
      <c r="D205" s="36">
        <f>'Treasury Yields by Qtr'!D30+'Long Term Spreads by Qtr'!D205/10000</f>
        <v>8.2389903882999993E-2</v>
      </c>
      <c r="E205" s="36">
        <f>'Treasury Yields by Qtr'!E30+'Long Term Spreads by Qtr'!E205/10000</f>
        <v>8.7878464278000001E-2</v>
      </c>
      <c r="F205" s="36">
        <f>'Treasury Yields by Qtr'!F30+'Long Term Spreads by Qtr'!F205/10000</f>
        <v>8.5170381582999999E-2</v>
      </c>
      <c r="G205" s="36">
        <f>'Treasury Yields by Qtr'!G30+'Long Term Spreads by Qtr'!G205/10000</f>
        <v>8.5913042982999996E-2</v>
      </c>
    </row>
    <row r="206" spans="1:7" x14ac:dyDescent="0.3">
      <c r="A206" s="93">
        <f t="shared" si="5"/>
        <v>26</v>
      </c>
      <c r="B206" s="36">
        <f>'Treasury Yields by Qtr'!B31+'Long Term Spreads by Qtr'!B206/10000</f>
        <v>8.8829045199138035E-2</v>
      </c>
      <c r="C206" s="36">
        <f>'Treasury Yields by Qtr'!C31+'Long Term Spreads by Qtr'!C206/10000</f>
        <v>8.4083378664000008E-2</v>
      </c>
      <c r="D206" s="36">
        <f>'Treasury Yields by Qtr'!D31+'Long Term Spreads by Qtr'!D206/10000</f>
        <v>8.2541926148999994E-2</v>
      </c>
      <c r="E206" s="36">
        <f>'Treasury Yields by Qtr'!E31+'Long Term Spreads by Qtr'!E206/10000</f>
        <v>8.8053225019000009E-2</v>
      </c>
      <c r="F206" s="36">
        <f>'Treasury Yields by Qtr'!F31+'Long Term Spreads by Qtr'!F206/10000</f>
        <v>8.5421693327000003E-2</v>
      </c>
      <c r="G206" s="36">
        <f>'Treasury Yields by Qtr'!G31+'Long Term Spreads by Qtr'!G206/10000</f>
        <v>8.617273755499999E-2</v>
      </c>
    </row>
    <row r="207" spans="1:7" x14ac:dyDescent="0.3">
      <c r="A207" s="93">
        <f t="shared" si="5"/>
        <v>27</v>
      </c>
      <c r="B207" s="36">
        <f>'Treasury Yields by Qtr'!B32+'Long Term Spreads by Qtr'!B207/10000</f>
        <v>8.8999722706776627E-2</v>
      </c>
      <c r="C207" s="36">
        <f>'Treasury Yields by Qtr'!C32+'Long Term Spreads by Qtr'!C207/10000</f>
        <v>8.4329593825000007E-2</v>
      </c>
      <c r="D207" s="36">
        <f>'Treasury Yields by Qtr'!D32+'Long Term Spreads by Qtr'!D207/10000</f>
        <v>8.2676074754999995E-2</v>
      </c>
      <c r="E207" s="36">
        <f>'Treasury Yields by Qtr'!E32+'Long Term Spreads by Qtr'!E207/10000</f>
        <v>8.8180893449999992E-2</v>
      </c>
      <c r="F207" s="36">
        <f>'Treasury Yields by Qtr'!F32+'Long Term Spreads by Qtr'!F207/10000</f>
        <v>8.5636850266E-2</v>
      </c>
      <c r="G207" s="36">
        <f>'Treasury Yields by Qtr'!G32+'Long Term Spreads by Qtr'!G207/10000</f>
        <v>8.641391126499999E-2</v>
      </c>
    </row>
    <row r="208" spans="1:7" x14ac:dyDescent="0.3">
      <c r="A208" s="93">
        <f t="shared" si="5"/>
        <v>28</v>
      </c>
      <c r="B208" s="36">
        <f>'Treasury Yields by Qtr'!B33+'Long Term Spreads by Qtr'!B208/10000</f>
        <v>8.9166374212458127E-2</v>
      </c>
      <c r="C208" s="36">
        <f>'Treasury Yields by Qtr'!C33+'Long Term Spreads by Qtr'!C208/10000</f>
        <v>8.4583170038000005E-2</v>
      </c>
      <c r="D208" s="36">
        <f>'Treasury Yields by Qtr'!D33+'Long Term Spreads by Qtr'!D208/10000</f>
        <v>8.2792355395999995E-2</v>
      </c>
      <c r="E208" s="36">
        <f>'Treasury Yields by Qtr'!E33+'Long Term Spreads by Qtr'!E208/10000</f>
        <v>8.8258613348000003E-2</v>
      </c>
      <c r="F208" s="36">
        <f>'Treasury Yields by Qtr'!F33+'Long Term Spreads by Qtr'!F208/10000</f>
        <v>8.581354677700001E-2</v>
      </c>
      <c r="G208" s="36">
        <f>'Treasury Yields by Qtr'!G33+'Long Term Spreads by Qtr'!G208/10000</f>
        <v>8.6635705103999996E-2</v>
      </c>
    </row>
    <row r="209" spans="1:7" x14ac:dyDescent="0.3">
      <c r="A209" s="93">
        <f t="shared" si="5"/>
        <v>29</v>
      </c>
      <c r="B209" s="36">
        <f>'Treasury Yields by Qtr'!B34+'Long Term Spreads by Qtr'!B209/10000</f>
        <v>8.9330515099426328E-2</v>
      </c>
      <c r="C209" s="36">
        <f>'Treasury Yields by Qtr'!C34+'Long Term Spreads by Qtr'!C209/10000</f>
        <v>8.4845429895999996E-2</v>
      </c>
      <c r="D209" s="36">
        <f>'Treasury Yields by Qtr'!D34+'Long Term Spreads by Qtr'!D209/10000</f>
        <v>8.2890735684999994E-2</v>
      </c>
      <c r="E209" s="36">
        <f>'Treasury Yields by Qtr'!E34+'Long Term Spreads by Qtr'!E209/10000</f>
        <v>8.8283507846000003E-2</v>
      </c>
      <c r="F209" s="36">
        <f>'Treasury Yields by Qtr'!F34+'Long Term Spreads by Qtr'!F209/10000</f>
        <v>8.5949954314000002E-2</v>
      </c>
      <c r="G209" s="36">
        <f>'Treasury Yields by Qtr'!G34+'Long Term Spreads by Qtr'!G209/10000</f>
        <v>8.6837528801999991E-2</v>
      </c>
    </row>
    <row r="210" spans="1:7" x14ac:dyDescent="0.3">
      <c r="A210" s="93">
        <f t="shared" si="5"/>
        <v>30</v>
      </c>
      <c r="B210" s="36">
        <f>'Treasury Yields by Qtr'!B35+'Long Term Spreads by Qtr'!B210/10000</f>
        <v>8.9493684980213817E-2</v>
      </c>
      <c r="C210" s="36">
        <f>'Treasury Yields by Qtr'!C35+'Long Term Spreads by Qtr'!C210/10000</f>
        <v>8.5117721261999998E-2</v>
      </c>
      <c r="D210" s="36">
        <f>'Treasury Yields by Qtr'!D35+'Long Term Spreads by Qtr'!D210/10000</f>
        <v>8.2970834815999997E-2</v>
      </c>
      <c r="E210" s="36">
        <f>'Treasury Yields by Qtr'!E35+'Long Term Spreads by Qtr'!E210/10000</f>
        <v>8.8252232202E-2</v>
      </c>
      <c r="F210" s="36">
        <f>'Treasury Yields by Qtr'!F35+'Long Term Spreads by Qtr'!F210/10000</f>
        <v>8.6042705029000008E-2</v>
      </c>
      <c r="G210" s="36">
        <f>'Treasury Yields by Qtr'!G35+'Long Term Spreads by Qtr'!G210/10000</f>
        <v>8.7017107313999989E-2</v>
      </c>
    </row>
    <row r="211" spans="1:7" x14ac:dyDescent="0.3">
      <c r="A211" s="7"/>
      <c r="B211" s="7"/>
      <c r="C211" s="7"/>
      <c r="D211" s="7"/>
      <c r="E211" s="7"/>
      <c r="F211" s="7"/>
      <c r="G211" s="7"/>
    </row>
    <row r="212" spans="1:7" x14ac:dyDescent="0.3">
      <c r="A212" s="7"/>
      <c r="B212" s="7"/>
      <c r="C212" s="7"/>
      <c r="D212" s="7"/>
      <c r="E212" s="7"/>
      <c r="F212" s="7"/>
      <c r="G212" s="7"/>
    </row>
    <row r="213" spans="1:7" x14ac:dyDescent="0.3">
      <c r="A213" s="7" t="s">
        <v>61</v>
      </c>
      <c r="B213" s="7"/>
      <c r="C213" s="7"/>
      <c r="D213" s="7"/>
      <c r="E213" s="7"/>
      <c r="F213" s="7"/>
      <c r="G213" s="7"/>
    </row>
    <row r="214" spans="1:7" x14ac:dyDescent="0.3">
      <c r="A214" s="91" t="s">
        <v>52</v>
      </c>
      <c r="B214" s="92"/>
      <c r="C214" s="37"/>
      <c r="D214" s="37"/>
      <c r="E214" s="37"/>
      <c r="F214" s="37"/>
      <c r="G214" s="37"/>
    </row>
    <row r="215" spans="1:7" x14ac:dyDescent="0.3">
      <c r="A215" s="34" t="s">
        <v>51</v>
      </c>
      <c r="B215" s="94">
        <v>41912</v>
      </c>
      <c r="C215" s="94">
        <v>42004</v>
      </c>
      <c r="D215" s="94">
        <v>42094</v>
      </c>
      <c r="E215" s="94">
        <v>42185</v>
      </c>
      <c r="F215" s="94">
        <v>42277</v>
      </c>
      <c r="G215" s="94">
        <v>42369</v>
      </c>
    </row>
    <row r="216" spans="1:7" x14ac:dyDescent="0.3">
      <c r="A216" s="93">
        <v>1</v>
      </c>
      <c r="B216" s="36">
        <f>'Treasury Yields by Qtr'!B6+'Long Term Spreads by Qtr'!B216/10000</f>
        <v>0.12139725600109587</v>
      </c>
      <c r="C216" s="36">
        <f>'Treasury Yields by Qtr'!C6+'Long Term Spreads by Qtr'!C216/10000</f>
        <v>0.122732998596</v>
      </c>
      <c r="D216" s="36">
        <f>'Treasury Yields by Qtr'!D6+'Long Term Spreads by Qtr'!D216/10000</f>
        <v>0.121798229334</v>
      </c>
      <c r="E216" s="36">
        <f>'Treasury Yields by Qtr'!E6+'Long Term Spreads by Qtr'!E216/10000</f>
        <v>0.12103471638499999</v>
      </c>
      <c r="F216" s="36">
        <f>'Treasury Yields by Qtr'!F6+'Long Term Spreads by Qtr'!F216/10000</f>
        <v>0.120479242825</v>
      </c>
      <c r="G216" s="36">
        <f>'Treasury Yields by Qtr'!G6+'Long Term Spreads by Qtr'!G216/10000</f>
        <v>0.123000238416</v>
      </c>
    </row>
    <row r="217" spans="1:7" x14ac:dyDescent="0.3">
      <c r="A217" s="93">
        <f>A216+1</f>
        <v>2</v>
      </c>
      <c r="B217" s="36">
        <f>'Treasury Yields by Qtr'!B7+'Long Term Spreads by Qtr'!B217/10000</f>
        <v>0.12633387967505058</v>
      </c>
      <c r="C217" s="36">
        <f>'Treasury Yields by Qtr'!C7+'Long Term Spreads by Qtr'!C217/10000</f>
        <v>0.126613765988</v>
      </c>
      <c r="D217" s="36">
        <f>'Treasury Yields by Qtr'!D7+'Long Term Spreads by Qtr'!D217/10000</f>
        <v>0.124515818311</v>
      </c>
      <c r="E217" s="36">
        <f>'Treasury Yields by Qtr'!E7+'Long Term Spreads by Qtr'!E217/10000</f>
        <v>0.12423590227299999</v>
      </c>
      <c r="F217" s="36">
        <f>'Treasury Yields by Qtr'!F7+'Long Term Spreads by Qtr'!F217/10000</f>
        <v>0.123283844707</v>
      </c>
      <c r="G217" s="36">
        <f>'Treasury Yields by Qtr'!G7+'Long Term Spreads by Qtr'!G217/10000</f>
        <v>0.12618101911499999</v>
      </c>
    </row>
    <row r="218" spans="1:7" x14ac:dyDescent="0.3">
      <c r="A218" s="93">
        <f t="shared" ref="A218:A245" si="6">A217+1</f>
        <v>3</v>
      </c>
      <c r="B218" s="36">
        <f>'Treasury Yields by Qtr'!B8+'Long Term Spreads by Qtr'!B218/10000</f>
        <v>0.13140800584048618</v>
      </c>
      <c r="C218" s="36">
        <f>'Treasury Yields by Qtr'!C8+'Long Term Spreads by Qtr'!C218/10000</f>
        <v>0.130951613632</v>
      </c>
      <c r="D218" s="36">
        <f>'Treasury Yields by Qtr'!D8+'Long Term Spreads by Qtr'!D218/10000</f>
        <v>0.127848678065</v>
      </c>
      <c r="E218" s="36">
        <f>'Treasury Yields by Qtr'!E8+'Long Term Spreads by Qtr'!E218/10000</f>
        <v>0.12794071495099998</v>
      </c>
      <c r="F218" s="36">
        <f>'Treasury Yields by Qtr'!F8+'Long Term Spreads by Qtr'!F218/10000</f>
        <v>0.12617569719899999</v>
      </c>
      <c r="G218" s="36">
        <f>'Treasury Yields by Qtr'!G8+'Long Term Spreads by Qtr'!G218/10000</f>
        <v>0.12878946380199999</v>
      </c>
    </row>
    <row r="219" spans="1:7" x14ac:dyDescent="0.3">
      <c r="A219" s="93">
        <f t="shared" si="6"/>
        <v>4</v>
      </c>
      <c r="B219" s="36">
        <f>'Treasury Yields by Qtr'!B9+'Long Term Spreads by Qtr'!B219/10000</f>
        <v>0.13550066891123658</v>
      </c>
      <c r="C219" s="36">
        <f>'Treasury Yields by Qtr'!C9+'Long Term Spreads by Qtr'!C219/10000</f>
        <v>0.13418860547799999</v>
      </c>
      <c r="D219" s="36">
        <f>'Treasury Yields by Qtr'!D9+'Long Term Spreads by Qtr'!D219/10000</f>
        <v>0.13074193956999999</v>
      </c>
      <c r="E219" s="36">
        <f>'Treasury Yields by Qtr'!E9+'Long Term Spreads by Qtr'!E219/10000</f>
        <v>0.13148676297199999</v>
      </c>
      <c r="F219" s="36">
        <f>'Treasury Yields by Qtr'!F9+'Long Term Spreads by Qtr'!F219/10000</f>
        <v>0.128709921591</v>
      </c>
      <c r="G219" s="36">
        <f>'Treasury Yields by Qtr'!G9+'Long Term Spreads by Qtr'!G219/10000</f>
        <v>0.131516028088</v>
      </c>
    </row>
    <row r="220" spans="1:7" x14ac:dyDescent="0.3">
      <c r="A220" s="93">
        <f t="shared" si="6"/>
        <v>5</v>
      </c>
      <c r="B220" s="36">
        <f>'Treasury Yields by Qtr'!B10+'Long Term Spreads by Qtr'!B220/10000</f>
        <v>0.13838178625587808</v>
      </c>
      <c r="C220" s="36">
        <f>'Treasury Yields by Qtr'!C10+'Long Term Spreads by Qtr'!C220/10000</f>
        <v>0.13640018571000001</v>
      </c>
      <c r="D220" s="36">
        <f>'Treasury Yields by Qtr'!D10+'Long Term Spreads by Qtr'!D220/10000</f>
        <v>0.13290086400500001</v>
      </c>
      <c r="E220" s="36">
        <f>'Treasury Yields by Qtr'!E10+'Long Term Spreads by Qtr'!E220/10000</f>
        <v>0.13445095274499999</v>
      </c>
      <c r="F220" s="36">
        <f>'Treasury Yields by Qtr'!F10+'Long Term Spreads by Qtr'!F220/10000</f>
        <v>0.13091469254900001</v>
      </c>
      <c r="G220" s="36">
        <f>'Treasury Yields by Qtr'!G10+'Long Term Spreads by Qtr'!G220/10000</f>
        <v>0.13350483249199999</v>
      </c>
    </row>
    <row r="221" spans="1:7" x14ac:dyDescent="0.3">
      <c r="A221" s="93">
        <f t="shared" si="6"/>
        <v>6</v>
      </c>
      <c r="B221" s="36">
        <f>'Treasury Yields by Qtr'!B11+'Long Term Spreads by Qtr'!B221/10000</f>
        <v>0.14054859000843078</v>
      </c>
      <c r="C221" s="36">
        <f>'Treasury Yields by Qtr'!C11+'Long Term Spreads by Qtr'!C221/10000</f>
        <v>0.13811574446700001</v>
      </c>
      <c r="D221" s="36">
        <f>'Treasury Yields by Qtr'!D11+'Long Term Spreads by Qtr'!D221/10000</f>
        <v>0.13457349714899999</v>
      </c>
      <c r="E221" s="36">
        <f>'Treasury Yields by Qtr'!E11+'Long Term Spreads by Qtr'!E221/10000</f>
        <v>0.13674502139799999</v>
      </c>
      <c r="F221" s="36">
        <f>'Treasury Yields by Qtr'!F11+'Long Term Spreads by Qtr'!F221/10000</f>
        <v>0.13298314215199999</v>
      </c>
      <c r="G221" s="36">
        <f>'Treasury Yields by Qtr'!G11+'Long Term Spreads by Qtr'!G221/10000</f>
        <v>0.13510286681899999</v>
      </c>
    </row>
    <row r="222" spans="1:7" x14ac:dyDescent="0.3">
      <c r="A222" s="93">
        <f t="shared" si="6"/>
        <v>7</v>
      </c>
      <c r="B222" s="36">
        <f>'Treasury Yields by Qtr'!B12+'Long Term Spreads by Qtr'!B222/10000</f>
        <v>0.14226657722324576</v>
      </c>
      <c r="C222" s="36">
        <f>'Treasury Yields by Qtr'!C12+'Long Term Spreads by Qtr'!C222/10000</f>
        <v>0.13940385166200001</v>
      </c>
      <c r="D222" s="36">
        <f>'Treasury Yields by Qtr'!D12+'Long Term Spreads by Qtr'!D222/10000</f>
        <v>0.135896430874</v>
      </c>
      <c r="E222" s="36">
        <f>'Treasury Yields by Qtr'!E12+'Long Term Spreads by Qtr'!E222/10000</f>
        <v>0.138420733411</v>
      </c>
      <c r="F222" s="36">
        <f>'Treasury Yields by Qtr'!F12+'Long Term Spreads by Qtr'!F222/10000</f>
        <v>0.13458137665600001</v>
      </c>
      <c r="G222" s="36">
        <f>'Treasury Yields by Qtr'!G12+'Long Term Spreads by Qtr'!G222/10000</f>
        <v>0.136311143439</v>
      </c>
    </row>
    <row r="223" spans="1:7" x14ac:dyDescent="0.3">
      <c r="A223" s="93">
        <f t="shared" si="6"/>
        <v>8</v>
      </c>
      <c r="B223" s="36">
        <f>'Treasury Yields by Qtr'!B13+'Long Term Spreads by Qtr'!B223/10000</f>
        <v>0.14367674389401958</v>
      </c>
      <c r="C223" s="36">
        <f>'Treasury Yields by Qtr'!C13+'Long Term Spreads by Qtr'!C223/10000</f>
        <v>0.14038850562399999</v>
      </c>
      <c r="D223" s="36">
        <f>'Treasury Yields by Qtr'!D13+'Long Term Spreads by Qtr'!D223/10000</f>
        <v>0.136976198385</v>
      </c>
      <c r="E223" s="36">
        <f>'Treasury Yields by Qtr'!E13+'Long Term Spreads by Qtr'!E223/10000</f>
        <v>0.13967199264800001</v>
      </c>
      <c r="F223" s="36">
        <f>'Treasury Yields by Qtr'!F13+'Long Term Spreads by Qtr'!F223/10000</f>
        <v>0.135797039373</v>
      </c>
      <c r="G223" s="36">
        <f>'Treasury Yields by Qtr'!G13+'Long Term Spreads by Qtr'!G223/10000</f>
        <v>0.13724452288299999</v>
      </c>
    </row>
    <row r="224" spans="1:7" x14ac:dyDescent="0.3">
      <c r="A224" s="93">
        <f t="shared" si="6"/>
        <v>9</v>
      </c>
      <c r="B224" s="36">
        <f>'Treasury Yields by Qtr'!B14+'Long Term Spreads by Qtr'!B224/10000</f>
        <v>0.14485797256648678</v>
      </c>
      <c r="C224" s="36">
        <f>'Treasury Yields by Qtr'!C14+'Long Term Spreads by Qtr'!C224/10000</f>
        <v>0.14117044811599999</v>
      </c>
      <c r="D224" s="36">
        <f>'Treasury Yields by Qtr'!D14+'Long Term Spreads by Qtr'!D224/10000</f>
        <v>0.13788396721099999</v>
      </c>
      <c r="E224" s="36">
        <f>'Treasury Yields by Qtr'!E14+'Long Term Spreads by Qtr'!E224/10000</f>
        <v>0.140662870302</v>
      </c>
      <c r="F224" s="36">
        <f>'Treasury Yields by Qtr'!F14+'Long Term Spreads by Qtr'!F224/10000</f>
        <v>0.136775064566</v>
      </c>
      <c r="G224" s="36">
        <f>'Treasury Yields by Qtr'!G14+'Long Term Spreads by Qtr'!G224/10000</f>
        <v>0.13800592111599999</v>
      </c>
    </row>
    <row r="225" spans="1:7" x14ac:dyDescent="0.3">
      <c r="A225" s="93">
        <f t="shared" si="6"/>
        <v>10</v>
      </c>
      <c r="B225" s="36">
        <f>'Treasury Yields by Qtr'!B15+'Long Term Spreads by Qtr'!B225/10000</f>
        <v>0.14585543584615937</v>
      </c>
      <c r="C225" s="36">
        <f>'Treasury Yields by Qtr'!C15+'Long Term Spreads by Qtr'!C225/10000</f>
        <v>0.14180994821699999</v>
      </c>
      <c r="D225" s="36">
        <f>'Treasury Yields by Qtr'!D15+'Long Term Spreads by Qtr'!D225/10000</f>
        <v>0.13866123886600001</v>
      </c>
      <c r="E225" s="36">
        <f>'Treasury Yields by Qtr'!E15+'Long Term Spreads by Qtr'!E225/10000</f>
        <v>0.14149242553300001</v>
      </c>
      <c r="F225" s="36">
        <f>'Treasury Yields by Qtr'!F15+'Long Term Spreads by Qtr'!F225/10000</f>
        <v>0.13759635064600001</v>
      </c>
      <c r="G225" s="36">
        <f>'Treasury Yields by Qtr'!G15+'Long Term Spreads by Qtr'!G225/10000</f>
        <v>0.13865220791399999</v>
      </c>
    </row>
    <row r="226" spans="1:7" x14ac:dyDescent="0.3">
      <c r="A226" s="93">
        <f t="shared" si="6"/>
        <v>11</v>
      </c>
      <c r="B226" s="36">
        <f>'Treasury Yields by Qtr'!B16+'Long Term Spreads by Qtr'!B226/10000</f>
        <v>0.14669507330414036</v>
      </c>
      <c r="C226" s="36">
        <f>'Treasury Yields by Qtr'!C16+'Long Term Spreads by Qtr'!C226/10000</f>
        <v>0.14234487818</v>
      </c>
      <c r="D226" s="36">
        <f>'Treasury Yields by Qtr'!D16+'Long Term Spreads by Qtr'!D226/10000</f>
        <v>0.13933396984900001</v>
      </c>
      <c r="E226" s="36">
        <f>'Treasury Yields by Qtr'!E16+'Long Term Spreads by Qtr'!E226/10000</f>
        <v>0.14222561720499999</v>
      </c>
      <c r="F226" s="36">
        <f>'Treasury Yields by Qtr'!F16+'Long Term Spreads by Qtr'!F226/10000</f>
        <v>0.13831918080200001</v>
      </c>
      <c r="G226" s="36">
        <f>'Treasury Yields by Qtr'!G16+'Long Term Spreads by Qtr'!G226/10000</f>
        <v>0.139224826883</v>
      </c>
    </row>
    <row r="227" spans="1:7" x14ac:dyDescent="0.3">
      <c r="A227" s="93">
        <f t="shared" si="6"/>
        <v>12</v>
      </c>
      <c r="B227" s="36">
        <f>'Treasury Yields by Qtr'!B17+'Long Term Spreads by Qtr'!B227/10000</f>
        <v>0.14739856884496058</v>
      </c>
      <c r="C227" s="36">
        <f>'Treasury Yields by Qtr'!C17+'Long Term Spreads by Qtr'!C227/10000</f>
        <v>0.142801702245</v>
      </c>
      <c r="D227" s="36">
        <f>'Treasury Yields by Qtr'!D17+'Long Term Spreads by Qtr'!D227/10000</f>
        <v>0.13992067062499999</v>
      </c>
      <c r="E227" s="36">
        <f>'Treasury Yields by Qtr'!E17+'Long Term Spreads by Qtr'!E227/10000</f>
        <v>0.142904139836</v>
      </c>
      <c r="F227" s="36">
        <f>'Treasury Yields by Qtr'!F17+'Long Term Spreads by Qtr'!F227/10000</f>
        <v>0.13898128781800001</v>
      </c>
      <c r="G227" s="36">
        <f>'Treasury Yields by Qtr'!G17+'Long Term Spreads by Qtr'!G227/10000</f>
        <v>0.139750659458</v>
      </c>
    </row>
    <row r="228" spans="1:7" x14ac:dyDescent="0.3">
      <c r="A228" s="93">
        <f t="shared" si="6"/>
        <v>13</v>
      </c>
      <c r="B228" s="36">
        <f>'Treasury Yields by Qtr'!B18+'Long Term Spreads by Qtr'!B228/10000</f>
        <v>0.14799512775436166</v>
      </c>
      <c r="C228" s="36">
        <f>'Treasury Yields by Qtr'!C18+'Long Term Spreads by Qtr'!C228/10000</f>
        <v>0.14319989869899999</v>
      </c>
      <c r="D228" s="36">
        <f>'Treasury Yields by Qtr'!D18+'Long Term Spreads by Qtr'!D228/10000</f>
        <v>0.14043917850000001</v>
      </c>
      <c r="E228" s="36">
        <f>'Treasury Yields by Qtr'!E18+'Long Term Spreads by Qtr'!E228/10000</f>
        <v>0.143542085667</v>
      </c>
      <c r="F228" s="36">
        <f>'Treasury Yields by Qtr'!F18+'Long Term Spreads by Qtr'!F228/10000</f>
        <v>0.13960730391199999</v>
      </c>
      <c r="G228" s="36">
        <f>'Treasury Yields by Qtr'!G18+'Long Term Spreads by Qtr'!G228/10000</f>
        <v>0.14024572094400001</v>
      </c>
    </row>
    <row r="229" spans="1:7" x14ac:dyDescent="0.3">
      <c r="A229" s="93">
        <f t="shared" si="6"/>
        <v>14</v>
      </c>
      <c r="B229" s="36">
        <f>'Treasury Yields by Qtr'!B19+'Long Term Spreads by Qtr'!B229/10000</f>
        <v>0.14850818985526987</v>
      </c>
      <c r="C229" s="36">
        <f>'Treasury Yields by Qtr'!C19+'Long Term Spreads by Qtr'!C229/10000</f>
        <v>0.14355367464399998</v>
      </c>
      <c r="D229" s="36">
        <f>'Treasury Yields by Qtr'!D19+'Long Term Spreads by Qtr'!D229/10000</f>
        <v>0.14090256744099999</v>
      </c>
      <c r="E229" s="36">
        <f>'Treasury Yields by Qtr'!E19+'Long Term Spreads by Qtr'!E229/10000</f>
        <v>0.14414335812500001</v>
      </c>
      <c r="F229" s="36">
        <f>'Treasury Yields by Qtr'!F19+'Long Term Spreads by Qtr'!F229/10000</f>
        <v>0.14019993044599999</v>
      </c>
      <c r="G229" s="36">
        <f>'Treasury Yields by Qtr'!G19+'Long Term Spreads by Qtr'!G229/10000</f>
        <v>0.140713044309</v>
      </c>
    </row>
    <row r="230" spans="1:7" x14ac:dyDescent="0.3">
      <c r="A230" s="93">
        <f t="shared" si="6"/>
        <v>15</v>
      </c>
      <c r="B230" s="36">
        <f>'Treasury Yields by Qtr'!B20+'Long Term Spreads by Qtr'!B230/10000</f>
        <v>0.14895441945454188</v>
      </c>
      <c r="C230" s="36">
        <f>'Treasury Yields by Qtr'!C20+'Long Term Spreads by Qtr'!C230/10000</f>
        <v>0.143873221045</v>
      </c>
      <c r="D230" s="36">
        <f>'Treasury Yields by Qtr'!D20+'Long Term Spreads by Qtr'!D230/10000</f>
        <v>0.14132065251699999</v>
      </c>
      <c r="E230" s="36">
        <f>'Treasury Yields by Qtr'!E20+'Long Term Spreads by Qtr'!E230/10000</f>
        <v>0.14471087479799999</v>
      </c>
      <c r="F230" s="36">
        <f>'Treasury Yields by Qtr'!F20+'Long Term Spreads by Qtr'!F230/10000</f>
        <v>0.14076381823100001</v>
      </c>
      <c r="G230" s="36">
        <f>'Treasury Yields by Qtr'!G20+'Long Term Spreads by Qtr'!G230/10000</f>
        <v>0.14115777514899999</v>
      </c>
    </row>
    <row r="231" spans="1:7" x14ac:dyDescent="0.3">
      <c r="A231" s="93">
        <f t="shared" si="6"/>
        <v>16</v>
      </c>
      <c r="B231" s="36">
        <f>'Treasury Yields by Qtr'!B21+'Long Term Spreads by Qtr'!B231/10000</f>
        <v>0.14934687914520006</v>
      </c>
      <c r="C231" s="36">
        <f>'Treasury Yields by Qtr'!C21+'Long Term Spreads by Qtr'!C231/10000</f>
        <v>0.14416661307699999</v>
      </c>
      <c r="D231" s="36">
        <f>'Treasury Yields by Qtr'!D21+'Long Term Spreads by Qtr'!D231/10000</f>
        <v>0.141700537106</v>
      </c>
      <c r="E231" s="36">
        <f>'Treasury Yields by Qtr'!E21+'Long Term Spreads by Qtr'!E231/10000</f>
        <v>0.14524619167199998</v>
      </c>
      <c r="F231" s="36">
        <f>'Treasury Yields by Qtr'!F21+'Long Term Spreads by Qtr'!F231/10000</f>
        <v>0.141300542936</v>
      </c>
      <c r="G231" s="36">
        <f>'Treasury Yields by Qtr'!G21+'Long Term Spreads by Qtr'!G231/10000</f>
        <v>0.141582521282</v>
      </c>
    </row>
    <row r="232" spans="1:7" x14ac:dyDescent="0.3">
      <c r="A232" s="93">
        <f t="shared" si="6"/>
        <v>17</v>
      </c>
      <c r="B232" s="36">
        <f>'Treasury Yields by Qtr'!B22+'Long Term Spreads by Qtr'!B232/10000</f>
        <v>0.14969544206028398</v>
      </c>
      <c r="C232" s="36">
        <f>'Treasury Yields by Qtr'!C22+'Long Term Spreads by Qtr'!C232/10000</f>
        <v>0.14444002496399999</v>
      </c>
      <c r="D232" s="36">
        <f>'Treasury Yields by Qtr'!D22+'Long Term Spreads by Qtr'!D232/10000</f>
        <v>0.142047641866</v>
      </c>
      <c r="E232" s="36">
        <f>'Treasury Yields by Qtr'!E22+'Long Term Spreads by Qtr'!E232/10000</f>
        <v>0.14575018122700001</v>
      </c>
      <c r="F232" s="36">
        <f>'Treasury Yields by Qtr'!F22+'Long Term Spreads by Qtr'!F232/10000</f>
        <v>0.14181261905000001</v>
      </c>
      <c r="G232" s="36">
        <f>'Treasury Yields by Qtr'!G22+'Long Term Spreads by Qtr'!G232/10000</f>
        <v>0.141990265265</v>
      </c>
    </row>
    <row r="233" spans="1:7" x14ac:dyDescent="0.3">
      <c r="A233" s="93">
        <f t="shared" si="6"/>
        <v>18</v>
      </c>
      <c r="B233" s="36">
        <f>'Treasury Yields by Qtr'!B23+'Long Term Spreads by Qtr'!B233/10000</f>
        <v>0.15000800789536117</v>
      </c>
      <c r="C233" s="36">
        <f>'Treasury Yields by Qtr'!C23+'Long Term Spreads by Qtr'!C233/10000</f>
        <v>0.14469845000600001</v>
      </c>
      <c r="D233" s="36">
        <f>'Treasury Yields by Qtr'!D23+'Long Term Spreads by Qtr'!D233/10000</f>
        <v>0.14236573956000001</v>
      </c>
      <c r="E233" s="36">
        <f>'Treasury Yields by Qtr'!E23+'Long Term Spreads by Qtr'!E233/10000</f>
        <v>0.146222542278</v>
      </c>
      <c r="F233" s="36">
        <f>'Treasury Yields by Qtr'!F23+'Long Term Spreads by Qtr'!F233/10000</f>
        <v>0.142297546818</v>
      </c>
      <c r="G233" s="36">
        <f>'Treasury Yields by Qtr'!G23+'Long Term Spreads by Qtr'!G233/10000</f>
        <v>0.142379901043</v>
      </c>
    </row>
    <row r="234" spans="1:7" x14ac:dyDescent="0.3">
      <c r="A234" s="93">
        <f t="shared" si="6"/>
        <v>19</v>
      </c>
      <c r="B234" s="36">
        <f>'Treasury Yields by Qtr'!B24+'Long Term Spreads by Qtr'!B234/10000</f>
        <v>0.15029043203583348</v>
      </c>
      <c r="C234" s="36">
        <f>'Treasury Yields by Qtr'!C24+'Long Term Spreads by Qtr'!C234/10000</f>
        <v>0.14494568484799999</v>
      </c>
      <c r="D234" s="36">
        <f>'Treasury Yields by Qtr'!D24+'Long Term Spreads by Qtr'!D234/10000</f>
        <v>0.14265799873400001</v>
      </c>
      <c r="E234" s="36">
        <f>'Treasury Yields by Qtr'!E24+'Long Term Spreads by Qtr'!E234/10000</f>
        <v>0.14666301059100001</v>
      </c>
      <c r="F234" s="36">
        <f>'Treasury Yields by Qtr'!F24+'Long Term Spreads by Qtr'!F234/10000</f>
        <v>0.14275674674299998</v>
      </c>
      <c r="G234" s="36">
        <f>'Treasury Yields by Qtr'!G24+'Long Term Spreads by Qtr'!G234/10000</f>
        <v>0.142753461774</v>
      </c>
    </row>
    <row r="235" spans="1:7" x14ac:dyDescent="0.3">
      <c r="A235" s="93">
        <f t="shared" si="6"/>
        <v>20</v>
      </c>
      <c r="B235" s="36">
        <f>'Treasury Yields by Qtr'!B25+'Long Term Spreads by Qtr'!B235/10000</f>
        <v>0.15054793166630118</v>
      </c>
      <c r="C235" s="36">
        <f>'Treasury Yields by Qtr'!C25+'Long Term Spreads by Qtr'!C235/10000</f>
        <v>0.14518512408099998</v>
      </c>
      <c r="D235" s="36">
        <f>'Treasury Yields by Qtr'!D25+'Long Term Spreads by Qtr'!D235/10000</f>
        <v>0.142926744242</v>
      </c>
      <c r="E235" s="36">
        <f>'Treasury Yields by Qtr'!E25+'Long Term Spreads by Qtr'!E235/10000</f>
        <v>0.14707070589900001</v>
      </c>
      <c r="F235" s="36">
        <f>'Treasury Yields by Qtr'!F25+'Long Term Spreads by Qtr'!F235/10000</f>
        <v>0.14318971171600001</v>
      </c>
      <c r="G235" s="36">
        <f>'Treasury Yields by Qtr'!G25+'Long Term Spreads by Qtr'!G235/10000</f>
        <v>0.143111224487</v>
      </c>
    </row>
    <row r="236" spans="1:7" x14ac:dyDescent="0.3">
      <c r="A236" s="93">
        <f t="shared" si="6"/>
        <v>21</v>
      </c>
      <c r="B236" s="36">
        <f>'Treasury Yields by Qtr'!B26+'Long Term Spreads by Qtr'!B236/10000</f>
        <v>0.15078465115751466</v>
      </c>
      <c r="C236" s="36">
        <f>'Treasury Yields by Qtr'!C26+'Long Term Spreads by Qtr'!C236/10000</f>
        <v>0.145419570872</v>
      </c>
      <c r="D236" s="36">
        <f>'Treasury Yields by Qtr'!D26+'Long Term Spreads by Qtr'!D236/10000</f>
        <v>0.14317383512100001</v>
      </c>
      <c r="E236" s="36">
        <f>'Treasury Yields by Qtr'!E26+'Long Term Spreads by Qtr'!E236/10000</f>
        <v>0.147444519646</v>
      </c>
      <c r="F236" s="36">
        <f>'Treasury Yields by Qtr'!F26+'Long Term Spreads by Qtr'!F236/10000</f>
        <v>0.143601368787</v>
      </c>
      <c r="G236" s="36">
        <f>'Treasury Yields by Qtr'!G26+'Long Term Spreads by Qtr'!G236/10000</f>
        <v>0.143458489813</v>
      </c>
    </row>
    <row r="237" spans="1:7" x14ac:dyDescent="0.3">
      <c r="A237" s="93">
        <f t="shared" si="6"/>
        <v>22</v>
      </c>
      <c r="B237" s="36">
        <f>'Treasury Yields by Qtr'!B27+'Long Term Spreads by Qtr'!B237/10000</f>
        <v>0.15100421747247739</v>
      </c>
      <c r="C237" s="36">
        <f>'Treasury Yields by Qtr'!C27+'Long Term Spreads by Qtr'!C237/10000</f>
        <v>0.14565148941799999</v>
      </c>
      <c r="D237" s="36">
        <f>'Treasury Yields by Qtr'!D27+'Long Term Spreads by Qtr'!D237/10000</f>
        <v>0.14340037340200001</v>
      </c>
      <c r="E237" s="36">
        <f>'Treasury Yields by Qtr'!E27+'Long Term Spreads by Qtr'!E237/10000</f>
        <v>0.14778254695099999</v>
      </c>
      <c r="F237" s="36">
        <f>'Treasury Yields by Qtr'!F27+'Long Term Spreads by Qtr'!F237/10000</f>
        <v>0.143979263389</v>
      </c>
      <c r="G237" s="36">
        <f>'Treasury Yields by Qtr'!G27+'Long Term Spreads by Qtr'!G237/10000</f>
        <v>0.14378497512899999</v>
      </c>
    </row>
    <row r="238" spans="1:7" x14ac:dyDescent="0.3">
      <c r="A238" s="93">
        <f t="shared" si="6"/>
        <v>23</v>
      </c>
      <c r="B238" s="36">
        <f>'Treasury Yields by Qtr'!B28+'Long Term Spreads by Qtr'!B238/10000</f>
        <v>0.15120932468019177</v>
      </c>
      <c r="C238" s="36">
        <f>'Treasury Yields by Qtr'!C28+'Long Term Spreads by Qtr'!C238/10000</f>
        <v>0.14588278063599999</v>
      </c>
      <c r="D238" s="36">
        <f>'Treasury Yields by Qtr'!D28+'Long Term Spreads by Qtr'!D238/10000</f>
        <v>0.143607453602</v>
      </c>
      <c r="E238" s="36">
        <f>'Treasury Yields by Qtr'!E28+'Long Term Spreads by Qtr'!E238/10000</f>
        <v>0.14808312268000001</v>
      </c>
      <c r="F238" s="36">
        <f>'Treasury Yields by Qtr'!F28+'Long Term Spreads by Qtr'!F238/10000</f>
        <v>0.14432793039300001</v>
      </c>
      <c r="G238" s="36">
        <f>'Treasury Yields by Qtr'!G28+'Long Term Spreads by Qtr'!G238/10000</f>
        <v>0.14409561601599999</v>
      </c>
    </row>
    <row r="239" spans="1:7" x14ac:dyDescent="0.3">
      <c r="A239" s="93">
        <f t="shared" si="6"/>
        <v>24</v>
      </c>
      <c r="B239" s="36">
        <f>'Treasury Yields by Qtr'!B29+'Long Term Spreads by Qtr'!B239/10000</f>
        <v>0.15140268367044507</v>
      </c>
      <c r="C239" s="36">
        <f>'Treasury Yields by Qtr'!C29+'Long Term Spreads by Qtr'!C239/10000</f>
        <v>0.14611541454599999</v>
      </c>
      <c r="D239" s="36">
        <f>'Treasury Yields by Qtr'!D29+'Long Term Spreads by Qtr'!D239/10000</f>
        <v>0.143795772987</v>
      </c>
      <c r="E239" s="36">
        <f>'Treasury Yields by Qtr'!E29+'Long Term Spreads by Qtr'!E239/10000</f>
        <v>0.14834415561299999</v>
      </c>
      <c r="F239" s="36">
        <f>'Treasury Yields by Qtr'!F29+'Long Term Spreads by Qtr'!F239/10000</f>
        <v>0.144645956587</v>
      </c>
      <c r="G239" s="36">
        <f>'Treasury Yields by Qtr'!G29+'Long Term Spreads by Qtr'!G239/10000</f>
        <v>0.144389886887</v>
      </c>
    </row>
    <row r="240" spans="1:7" x14ac:dyDescent="0.3">
      <c r="A240" s="93">
        <f t="shared" si="6"/>
        <v>25</v>
      </c>
      <c r="B240" s="36">
        <f>'Treasury Yields by Qtr'!B30+'Long Term Spreads by Qtr'!B240/10000</f>
        <v>0.15158654760621337</v>
      </c>
      <c r="C240" s="36">
        <f>'Treasury Yields by Qtr'!C30+'Long Term Spreads by Qtr'!C240/10000</f>
        <v>0.14635107443000001</v>
      </c>
      <c r="D240" s="36">
        <f>'Treasury Yields by Qtr'!D30+'Long Term Spreads by Qtr'!D240/10000</f>
        <v>0.14396590388300001</v>
      </c>
      <c r="E240" s="36">
        <f>'Treasury Yields by Qtr'!E30+'Long Term Spreads by Qtr'!E240/10000</f>
        <v>0.14856346427799999</v>
      </c>
      <c r="F240" s="36">
        <f>'Treasury Yields by Qtr'!F30+'Long Term Spreads by Qtr'!F240/10000</f>
        <v>0.14493238158300001</v>
      </c>
      <c r="G240" s="36">
        <f>'Treasury Yields by Qtr'!G30+'Long Term Spreads by Qtr'!G240/10000</f>
        <v>0.14466804298299998</v>
      </c>
    </row>
    <row r="241" spans="1:7" x14ac:dyDescent="0.3">
      <c r="A241" s="93">
        <f t="shared" si="6"/>
        <v>26</v>
      </c>
      <c r="B241" s="36">
        <f>'Treasury Yields by Qtr'!B31+'Long Term Spreads by Qtr'!B241/10000</f>
        <v>0.15176304227856308</v>
      </c>
      <c r="C241" s="36">
        <f>'Treasury Yields by Qtr'!C31+'Long Term Spreads by Qtr'!C241/10000</f>
        <v>0.14659137866399999</v>
      </c>
      <c r="D241" s="36">
        <f>'Treasury Yields by Qtr'!D31+'Long Term Spreads by Qtr'!D241/10000</f>
        <v>0.14411792614899999</v>
      </c>
      <c r="E241" s="36">
        <f>'Treasury Yields by Qtr'!E31+'Long Term Spreads by Qtr'!E241/10000</f>
        <v>0.148738225019</v>
      </c>
      <c r="F241" s="36">
        <f>'Treasury Yields by Qtr'!F31+'Long Term Spreads by Qtr'!F241/10000</f>
        <v>0.14518369332699999</v>
      </c>
      <c r="G241" s="36">
        <f>'Treasury Yields by Qtr'!G31+'Long Term Spreads by Qtr'!G241/10000</f>
        <v>0.14492773755499999</v>
      </c>
    </row>
    <row r="242" spans="1:7" x14ac:dyDescent="0.3">
      <c r="A242" s="93">
        <f t="shared" si="6"/>
        <v>27</v>
      </c>
      <c r="B242" s="36">
        <f>'Treasury Yields by Qtr'!B32+'Long Term Spreads by Qtr'!B242/10000</f>
        <v>0.15193371978620168</v>
      </c>
      <c r="C242" s="36">
        <f>'Treasury Yields by Qtr'!C32+'Long Term Spreads by Qtr'!C242/10000</f>
        <v>0.146837593825</v>
      </c>
      <c r="D242" s="36">
        <f>'Treasury Yields by Qtr'!D32+'Long Term Spreads by Qtr'!D242/10000</f>
        <v>0.14425207475500001</v>
      </c>
      <c r="E242" s="36">
        <f>'Treasury Yields by Qtr'!E32+'Long Term Spreads by Qtr'!E242/10000</f>
        <v>0.14886589345000001</v>
      </c>
      <c r="F242" s="36">
        <f>'Treasury Yields by Qtr'!F32+'Long Term Spreads by Qtr'!F242/10000</f>
        <v>0.145398850266</v>
      </c>
      <c r="G242" s="36">
        <f>'Treasury Yields by Qtr'!G32+'Long Term Spreads by Qtr'!G242/10000</f>
        <v>0.14516891126500001</v>
      </c>
    </row>
    <row r="243" spans="1:7" x14ac:dyDescent="0.3">
      <c r="A243" s="93">
        <f t="shared" si="6"/>
        <v>28</v>
      </c>
      <c r="B243" s="36">
        <f>'Treasury Yields by Qtr'!B33+'Long Term Spreads by Qtr'!B243/10000</f>
        <v>0.1521003712918832</v>
      </c>
      <c r="C243" s="36">
        <f>'Treasury Yields by Qtr'!C33+'Long Term Spreads by Qtr'!C243/10000</f>
        <v>0.14709117003799999</v>
      </c>
      <c r="D243" s="36">
        <f>'Treasury Yields by Qtr'!D33+'Long Term Spreads by Qtr'!D243/10000</f>
        <v>0.14436835539600001</v>
      </c>
      <c r="E243" s="36">
        <f>'Treasury Yields by Qtr'!E33+'Long Term Spreads by Qtr'!E243/10000</f>
        <v>0.14894361334799999</v>
      </c>
      <c r="F243" s="36">
        <f>'Treasury Yields by Qtr'!F33+'Long Term Spreads by Qtr'!F243/10000</f>
        <v>0.14557554677699999</v>
      </c>
      <c r="G243" s="36">
        <f>'Treasury Yields by Qtr'!G33+'Long Term Spreads by Qtr'!G243/10000</f>
        <v>0.14539070510399998</v>
      </c>
    </row>
    <row r="244" spans="1:7" x14ac:dyDescent="0.3">
      <c r="A244" s="93">
        <f t="shared" si="6"/>
        <v>29</v>
      </c>
      <c r="B244" s="36">
        <f>'Treasury Yields by Qtr'!B34+'Long Term Spreads by Qtr'!B244/10000</f>
        <v>0.15226451217885137</v>
      </c>
      <c r="C244" s="36">
        <f>'Treasury Yields by Qtr'!C34+'Long Term Spreads by Qtr'!C244/10000</f>
        <v>0.147353429896</v>
      </c>
      <c r="D244" s="36">
        <f>'Treasury Yields by Qtr'!D34+'Long Term Spreads by Qtr'!D244/10000</f>
        <v>0.14446673568500001</v>
      </c>
      <c r="E244" s="36">
        <f>'Treasury Yields by Qtr'!E34+'Long Term Spreads by Qtr'!E244/10000</f>
        <v>0.14896850784599999</v>
      </c>
      <c r="F244" s="36">
        <f>'Treasury Yields by Qtr'!F34+'Long Term Spreads by Qtr'!F244/10000</f>
        <v>0.145711954314</v>
      </c>
      <c r="G244" s="36">
        <f>'Treasury Yields by Qtr'!G34+'Long Term Spreads by Qtr'!G244/10000</f>
        <v>0.14559252880199999</v>
      </c>
    </row>
    <row r="245" spans="1:7" x14ac:dyDescent="0.3">
      <c r="A245" s="93">
        <f t="shared" si="6"/>
        <v>30</v>
      </c>
      <c r="B245" s="36">
        <f>'Treasury Yields by Qtr'!B35+'Long Term Spreads by Qtr'!B245/10000</f>
        <v>0.15242768205963886</v>
      </c>
      <c r="C245" s="36">
        <f>'Treasury Yields by Qtr'!C35+'Long Term Spreads by Qtr'!C245/10000</f>
        <v>0.14762572126199999</v>
      </c>
      <c r="D245" s="36">
        <f>'Treasury Yields by Qtr'!D35+'Long Term Spreads by Qtr'!D245/10000</f>
        <v>0.144546834816</v>
      </c>
      <c r="E245" s="36">
        <f>'Treasury Yields by Qtr'!E35+'Long Term Spreads by Qtr'!E245/10000</f>
        <v>0.148937232202</v>
      </c>
      <c r="F245" s="36">
        <f>'Treasury Yields by Qtr'!F35+'Long Term Spreads by Qtr'!F245/10000</f>
        <v>0.145804705029</v>
      </c>
      <c r="G245" s="36">
        <f>'Treasury Yields by Qtr'!G35+'Long Term Spreads by Qtr'!G245/10000</f>
        <v>0.145772107314</v>
      </c>
    </row>
    <row r="246" spans="1:7" x14ac:dyDescent="0.3">
      <c r="A246" s="7"/>
      <c r="B246" s="7"/>
      <c r="C246" s="7"/>
      <c r="D246" s="7"/>
      <c r="E246" s="7"/>
      <c r="F246" s="7"/>
      <c r="G246" s="7"/>
    </row>
    <row r="247" spans="1:7" x14ac:dyDescent="0.3">
      <c r="A247" s="7"/>
      <c r="B247" s="7"/>
      <c r="C247" s="7"/>
      <c r="D247" s="7"/>
      <c r="E247" s="7"/>
      <c r="F247" s="7"/>
      <c r="G247" s="7"/>
    </row>
    <row r="248" spans="1:7" x14ac:dyDescent="0.3">
      <c r="A248" s="7" t="s">
        <v>62</v>
      </c>
      <c r="B248" s="7"/>
      <c r="C248" s="7"/>
      <c r="D248" s="7"/>
      <c r="E248" s="7"/>
      <c r="F248" s="7"/>
      <c r="G248" s="7"/>
    </row>
    <row r="249" spans="1:7" x14ac:dyDescent="0.3">
      <c r="A249" s="91" t="s">
        <v>52</v>
      </c>
      <c r="B249" s="92"/>
      <c r="C249" s="37"/>
      <c r="D249" s="37"/>
      <c r="E249" s="37"/>
      <c r="F249" s="37"/>
      <c r="G249" s="37"/>
    </row>
    <row r="250" spans="1:7" x14ac:dyDescent="0.3">
      <c r="A250" s="34" t="s">
        <v>51</v>
      </c>
      <c r="B250" s="94">
        <v>41912</v>
      </c>
      <c r="C250" s="94">
        <v>42004</v>
      </c>
      <c r="D250" s="94">
        <v>42094</v>
      </c>
      <c r="E250" s="94">
        <v>42185</v>
      </c>
      <c r="F250" s="94">
        <v>42277</v>
      </c>
      <c r="G250" s="94">
        <v>42369</v>
      </c>
    </row>
    <row r="251" spans="1:7" x14ac:dyDescent="0.3">
      <c r="A251" s="93">
        <v>1</v>
      </c>
      <c r="B251" s="36">
        <f>'Treasury Yields by Qtr'!B6+'Long Term Spreads by Qtr'!B251/10000</f>
        <v>0.16335325405404588</v>
      </c>
      <c r="C251" s="36">
        <f>'Treasury Yields by Qtr'!C6+'Long Term Spreads by Qtr'!C251/10000</f>
        <v>0.16440499859600002</v>
      </c>
      <c r="D251" s="36">
        <f>'Treasury Yields by Qtr'!D6+'Long Term Spreads by Qtr'!D251/10000</f>
        <v>0.16284889600066668</v>
      </c>
      <c r="E251" s="36">
        <f>'Treasury Yields by Qtr'!E6+'Long Term Spreads by Qtr'!E251/10000</f>
        <v>0.16149138305166666</v>
      </c>
      <c r="F251" s="36">
        <f>'Treasury Yields by Qtr'!F6+'Long Term Spreads by Qtr'!F251/10000</f>
        <v>0.16032057615833337</v>
      </c>
      <c r="G251" s="36">
        <f>'Treasury Yields by Qtr'!G6+'Long Term Spreads by Qtr'!G251/10000</f>
        <v>0.16217023841599998</v>
      </c>
    </row>
    <row r="252" spans="1:7" x14ac:dyDescent="0.3">
      <c r="A252" s="93">
        <f>A251+1</f>
        <v>2</v>
      </c>
      <c r="B252" s="36">
        <f>'Treasury Yields by Qtr'!B7+'Long Term Spreads by Qtr'!B252/10000</f>
        <v>0.16828987772800058</v>
      </c>
      <c r="C252" s="36">
        <f>'Treasury Yields by Qtr'!C7+'Long Term Spreads by Qtr'!C252/10000</f>
        <v>0.16828576598800002</v>
      </c>
      <c r="D252" s="36">
        <f>'Treasury Yields by Qtr'!D7+'Long Term Spreads by Qtr'!D252/10000</f>
        <v>0.16556648497766668</v>
      </c>
      <c r="E252" s="36">
        <f>'Treasury Yields by Qtr'!E7+'Long Term Spreads by Qtr'!E252/10000</f>
        <v>0.16469256893966666</v>
      </c>
      <c r="F252" s="36">
        <f>'Treasury Yields by Qtr'!F7+'Long Term Spreads by Qtr'!F252/10000</f>
        <v>0.16312517804033336</v>
      </c>
      <c r="G252" s="36">
        <f>'Treasury Yields by Qtr'!G7+'Long Term Spreads by Qtr'!G252/10000</f>
        <v>0.165351019115</v>
      </c>
    </row>
    <row r="253" spans="1:7" x14ac:dyDescent="0.3">
      <c r="A253" s="93">
        <f t="shared" ref="A253:A280" si="7">A252+1</f>
        <v>3</v>
      </c>
      <c r="B253" s="36">
        <f>'Treasury Yields by Qtr'!B8+'Long Term Spreads by Qtr'!B253/10000</f>
        <v>0.17336400389343617</v>
      </c>
      <c r="C253" s="36">
        <f>'Treasury Yields by Qtr'!C8+'Long Term Spreads by Qtr'!C253/10000</f>
        <v>0.17262361363200002</v>
      </c>
      <c r="D253" s="36">
        <f>'Treasury Yields by Qtr'!D8+'Long Term Spreads by Qtr'!D253/10000</f>
        <v>0.16889934473166668</v>
      </c>
      <c r="E253" s="36">
        <f>'Treasury Yields by Qtr'!E8+'Long Term Spreads by Qtr'!E253/10000</f>
        <v>0.16839738161766665</v>
      </c>
      <c r="F253" s="36">
        <f>'Treasury Yields by Qtr'!F8+'Long Term Spreads by Qtr'!F253/10000</f>
        <v>0.16601703053233335</v>
      </c>
      <c r="G253" s="36">
        <f>'Treasury Yields by Qtr'!G8+'Long Term Spreads by Qtr'!G253/10000</f>
        <v>0.167959463802</v>
      </c>
    </row>
    <row r="254" spans="1:7" x14ac:dyDescent="0.3">
      <c r="A254" s="93">
        <f t="shared" si="7"/>
        <v>4</v>
      </c>
      <c r="B254" s="36">
        <f>'Treasury Yields by Qtr'!B9+'Long Term Spreads by Qtr'!B254/10000</f>
        <v>0.17745666696418658</v>
      </c>
      <c r="C254" s="36">
        <f>'Treasury Yields by Qtr'!C9+'Long Term Spreads by Qtr'!C254/10000</f>
        <v>0.175860605478</v>
      </c>
      <c r="D254" s="36">
        <f>'Treasury Yields by Qtr'!D9+'Long Term Spreads by Qtr'!D254/10000</f>
        <v>0.17179260623666667</v>
      </c>
      <c r="E254" s="36">
        <f>'Treasury Yields by Qtr'!E9+'Long Term Spreads by Qtr'!E254/10000</f>
        <v>0.17194342963866666</v>
      </c>
      <c r="F254" s="36">
        <f>'Treasury Yields by Qtr'!F9+'Long Term Spreads by Qtr'!F254/10000</f>
        <v>0.16855125492433334</v>
      </c>
      <c r="G254" s="36">
        <f>'Treasury Yields by Qtr'!G9+'Long Term Spreads by Qtr'!G254/10000</f>
        <v>0.17068602808799999</v>
      </c>
    </row>
    <row r="255" spans="1:7" x14ac:dyDescent="0.3">
      <c r="A255" s="93">
        <f t="shared" si="7"/>
        <v>5</v>
      </c>
      <c r="B255" s="36">
        <f>'Treasury Yields by Qtr'!B10+'Long Term Spreads by Qtr'!B255/10000</f>
        <v>0.18033778430882808</v>
      </c>
      <c r="C255" s="36">
        <f>'Treasury Yields by Qtr'!C10+'Long Term Spreads by Qtr'!C255/10000</f>
        <v>0.17807218571</v>
      </c>
      <c r="D255" s="36">
        <f>'Treasury Yields by Qtr'!D10+'Long Term Spreads by Qtr'!D255/10000</f>
        <v>0.17395153067166669</v>
      </c>
      <c r="E255" s="36">
        <f>'Treasury Yields by Qtr'!E10+'Long Term Spreads by Qtr'!E255/10000</f>
        <v>0.17490761941166666</v>
      </c>
      <c r="F255" s="36">
        <f>'Treasury Yields by Qtr'!F10+'Long Term Spreads by Qtr'!F255/10000</f>
        <v>0.17075602588233335</v>
      </c>
      <c r="G255" s="36">
        <f>'Treasury Yields by Qtr'!G10+'Long Term Spreads by Qtr'!G255/10000</f>
        <v>0.172674832492</v>
      </c>
    </row>
    <row r="256" spans="1:7" x14ac:dyDescent="0.3">
      <c r="A256" s="93">
        <f t="shared" si="7"/>
        <v>6</v>
      </c>
      <c r="B256" s="36">
        <f>'Treasury Yields by Qtr'!B11+'Long Term Spreads by Qtr'!B256/10000</f>
        <v>0.18250458806138078</v>
      </c>
      <c r="C256" s="36">
        <f>'Treasury Yields by Qtr'!C11+'Long Term Spreads by Qtr'!C256/10000</f>
        <v>0.17978774446700002</v>
      </c>
      <c r="D256" s="36">
        <f>'Treasury Yields by Qtr'!D11+'Long Term Spreads by Qtr'!D256/10000</f>
        <v>0.17562416381566667</v>
      </c>
      <c r="E256" s="36">
        <f>'Treasury Yields by Qtr'!E11+'Long Term Spreads by Qtr'!E256/10000</f>
        <v>0.17720168806466666</v>
      </c>
      <c r="F256" s="36">
        <f>'Treasury Yields by Qtr'!F11+'Long Term Spreads by Qtr'!F256/10000</f>
        <v>0.17282447548533336</v>
      </c>
      <c r="G256" s="36">
        <f>'Treasury Yields by Qtr'!G11+'Long Term Spreads by Qtr'!G256/10000</f>
        <v>0.17427286681900001</v>
      </c>
    </row>
    <row r="257" spans="1:7" x14ac:dyDescent="0.3">
      <c r="A257" s="93">
        <f t="shared" si="7"/>
        <v>7</v>
      </c>
      <c r="B257" s="36">
        <f>'Treasury Yields by Qtr'!B12+'Long Term Spreads by Qtr'!B257/10000</f>
        <v>0.18422257527619579</v>
      </c>
      <c r="C257" s="36">
        <f>'Treasury Yields by Qtr'!C12+'Long Term Spreads by Qtr'!C257/10000</f>
        <v>0.18107585166200002</v>
      </c>
      <c r="D257" s="36">
        <f>'Treasury Yields by Qtr'!D12+'Long Term Spreads by Qtr'!D257/10000</f>
        <v>0.17694709754066668</v>
      </c>
      <c r="E257" s="36">
        <f>'Treasury Yields by Qtr'!E12+'Long Term Spreads by Qtr'!E257/10000</f>
        <v>0.17887740007766667</v>
      </c>
      <c r="F257" s="36">
        <f>'Treasury Yields by Qtr'!F12+'Long Term Spreads by Qtr'!F257/10000</f>
        <v>0.17442270998933335</v>
      </c>
      <c r="G257" s="36">
        <f>'Treasury Yields by Qtr'!G12+'Long Term Spreads by Qtr'!G257/10000</f>
        <v>0.17548114343899998</v>
      </c>
    </row>
    <row r="258" spans="1:7" x14ac:dyDescent="0.3">
      <c r="A258" s="93">
        <f t="shared" si="7"/>
        <v>8</v>
      </c>
      <c r="B258" s="36">
        <f>'Treasury Yields by Qtr'!B13+'Long Term Spreads by Qtr'!B258/10000</f>
        <v>0.18563274194696958</v>
      </c>
      <c r="C258" s="36">
        <f>'Treasury Yields by Qtr'!C13+'Long Term Spreads by Qtr'!C258/10000</f>
        <v>0.182060505624</v>
      </c>
      <c r="D258" s="36">
        <f>'Treasury Yields by Qtr'!D13+'Long Term Spreads by Qtr'!D258/10000</f>
        <v>0.17802686505166668</v>
      </c>
      <c r="E258" s="36">
        <f>'Treasury Yields by Qtr'!E13+'Long Term Spreads by Qtr'!E258/10000</f>
        <v>0.18012865931466665</v>
      </c>
      <c r="F258" s="36">
        <f>'Treasury Yields by Qtr'!F13+'Long Term Spreads by Qtr'!F258/10000</f>
        <v>0.17563837270633337</v>
      </c>
      <c r="G258" s="36">
        <f>'Treasury Yields by Qtr'!G13+'Long Term Spreads by Qtr'!G258/10000</f>
        <v>0.176414522883</v>
      </c>
    </row>
    <row r="259" spans="1:7" x14ac:dyDescent="0.3">
      <c r="A259" s="93">
        <f t="shared" si="7"/>
        <v>9</v>
      </c>
      <c r="B259" s="36">
        <f>'Treasury Yields by Qtr'!B14+'Long Term Spreads by Qtr'!B259/10000</f>
        <v>0.18681397061943678</v>
      </c>
      <c r="C259" s="36">
        <f>'Treasury Yields by Qtr'!C14+'Long Term Spreads by Qtr'!C259/10000</f>
        <v>0.18284244811600001</v>
      </c>
      <c r="D259" s="36">
        <f>'Treasury Yields by Qtr'!D14+'Long Term Spreads by Qtr'!D259/10000</f>
        <v>0.17893463387766667</v>
      </c>
      <c r="E259" s="36">
        <f>'Treasury Yields by Qtr'!E14+'Long Term Spreads by Qtr'!E259/10000</f>
        <v>0.18111953696866667</v>
      </c>
      <c r="F259" s="36">
        <f>'Treasury Yields by Qtr'!F14+'Long Term Spreads by Qtr'!F259/10000</f>
        <v>0.17661639789933337</v>
      </c>
      <c r="G259" s="36">
        <f>'Treasury Yields by Qtr'!G14+'Long Term Spreads by Qtr'!G259/10000</f>
        <v>0.177175921116</v>
      </c>
    </row>
    <row r="260" spans="1:7" x14ac:dyDescent="0.3">
      <c r="A260" s="93">
        <f t="shared" si="7"/>
        <v>10</v>
      </c>
      <c r="B260" s="36">
        <f>'Treasury Yields by Qtr'!B15+'Long Term Spreads by Qtr'!B260/10000</f>
        <v>0.1878114338991094</v>
      </c>
      <c r="C260" s="36">
        <f>'Treasury Yields by Qtr'!C15+'Long Term Spreads by Qtr'!C260/10000</f>
        <v>0.18348194821700001</v>
      </c>
      <c r="D260" s="36">
        <f>'Treasury Yields by Qtr'!D15+'Long Term Spreads by Qtr'!D260/10000</f>
        <v>0.17971190553266669</v>
      </c>
      <c r="E260" s="36">
        <f>'Treasury Yields by Qtr'!E15+'Long Term Spreads by Qtr'!E260/10000</f>
        <v>0.18194909219966665</v>
      </c>
      <c r="F260" s="36">
        <f>'Treasury Yields by Qtr'!F15+'Long Term Spreads by Qtr'!F260/10000</f>
        <v>0.17743768397933335</v>
      </c>
      <c r="G260" s="36">
        <f>'Treasury Yields by Qtr'!G15+'Long Term Spreads by Qtr'!G260/10000</f>
        <v>0.177822207914</v>
      </c>
    </row>
    <row r="261" spans="1:7" x14ac:dyDescent="0.3">
      <c r="A261" s="93">
        <f t="shared" si="7"/>
        <v>11</v>
      </c>
      <c r="B261" s="36">
        <f>'Treasury Yields by Qtr'!B16+'Long Term Spreads by Qtr'!B261/10000</f>
        <v>0.18865107135709039</v>
      </c>
      <c r="C261" s="36">
        <f>'Treasury Yields by Qtr'!C16+'Long Term Spreads by Qtr'!C261/10000</f>
        <v>0.18401687818000001</v>
      </c>
      <c r="D261" s="36">
        <f>'Treasury Yields by Qtr'!D16+'Long Term Spreads by Qtr'!D261/10000</f>
        <v>0.18038463651566669</v>
      </c>
      <c r="E261" s="36">
        <f>'Treasury Yields by Qtr'!E16+'Long Term Spreads by Qtr'!E261/10000</f>
        <v>0.18268228387166666</v>
      </c>
      <c r="F261" s="36">
        <f>'Treasury Yields by Qtr'!F16+'Long Term Spreads by Qtr'!F261/10000</f>
        <v>0.17816051413533335</v>
      </c>
      <c r="G261" s="36">
        <f>'Treasury Yields by Qtr'!G16+'Long Term Spreads by Qtr'!G261/10000</f>
        <v>0.17839482688299999</v>
      </c>
    </row>
    <row r="262" spans="1:7" x14ac:dyDescent="0.3">
      <c r="A262" s="93">
        <f t="shared" si="7"/>
        <v>12</v>
      </c>
      <c r="B262" s="36">
        <f>'Treasury Yields by Qtr'!B17+'Long Term Spreads by Qtr'!B262/10000</f>
        <v>0.18935456689791058</v>
      </c>
      <c r="C262" s="36">
        <f>'Treasury Yields by Qtr'!C17+'Long Term Spreads by Qtr'!C262/10000</f>
        <v>0.18447370224500001</v>
      </c>
      <c r="D262" s="36">
        <f>'Treasury Yields by Qtr'!D17+'Long Term Spreads by Qtr'!D262/10000</f>
        <v>0.18097133729166667</v>
      </c>
      <c r="E262" s="36">
        <f>'Treasury Yields by Qtr'!E17+'Long Term Spreads by Qtr'!E262/10000</f>
        <v>0.18336080650266667</v>
      </c>
      <c r="F262" s="36">
        <f>'Treasury Yields by Qtr'!F17+'Long Term Spreads by Qtr'!F262/10000</f>
        <v>0.17882262115133335</v>
      </c>
      <c r="G262" s="36">
        <f>'Treasury Yields by Qtr'!G17+'Long Term Spreads by Qtr'!G262/10000</f>
        <v>0.17892065945799998</v>
      </c>
    </row>
    <row r="263" spans="1:7" x14ac:dyDescent="0.3">
      <c r="A263" s="93">
        <f t="shared" si="7"/>
        <v>13</v>
      </c>
      <c r="B263" s="36">
        <f>'Treasury Yields by Qtr'!B18+'Long Term Spreads by Qtr'!B263/10000</f>
        <v>0.18995112580731169</v>
      </c>
      <c r="C263" s="36">
        <f>'Treasury Yields by Qtr'!C18+'Long Term Spreads by Qtr'!C263/10000</f>
        <v>0.184871898699</v>
      </c>
      <c r="D263" s="36">
        <f>'Treasury Yields by Qtr'!D18+'Long Term Spreads by Qtr'!D263/10000</f>
        <v>0.18148984516666669</v>
      </c>
      <c r="E263" s="36">
        <f>'Treasury Yields by Qtr'!E18+'Long Term Spreads by Qtr'!E263/10000</f>
        <v>0.18399875233366667</v>
      </c>
      <c r="F263" s="36">
        <f>'Treasury Yields by Qtr'!F18+'Long Term Spreads by Qtr'!F263/10000</f>
        <v>0.17944863724533336</v>
      </c>
      <c r="G263" s="36">
        <f>'Treasury Yields by Qtr'!G18+'Long Term Spreads by Qtr'!G263/10000</f>
        <v>0.17941572094399999</v>
      </c>
    </row>
    <row r="264" spans="1:7" x14ac:dyDescent="0.3">
      <c r="A264" s="93">
        <f t="shared" si="7"/>
        <v>14</v>
      </c>
      <c r="B264" s="36">
        <f>'Treasury Yields by Qtr'!B19+'Long Term Spreads by Qtr'!B264/10000</f>
        <v>0.1904641879082199</v>
      </c>
      <c r="C264" s="36">
        <f>'Treasury Yields by Qtr'!C19+'Long Term Spreads by Qtr'!C264/10000</f>
        <v>0.18522567464400003</v>
      </c>
      <c r="D264" s="36">
        <f>'Treasury Yields by Qtr'!D19+'Long Term Spreads by Qtr'!D264/10000</f>
        <v>0.18195323410766667</v>
      </c>
      <c r="E264" s="36">
        <f>'Treasury Yields by Qtr'!E19+'Long Term Spreads by Qtr'!E264/10000</f>
        <v>0.18460002479166665</v>
      </c>
      <c r="F264" s="36">
        <f>'Treasury Yields by Qtr'!F19+'Long Term Spreads by Qtr'!F264/10000</f>
        <v>0.18004126377933335</v>
      </c>
      <c r="G264" s="36">
        <f>'Treasury Yields by Qtr'!G19+'Long Term Spreads by Qtr'!G264/10000</f>
        <v>0.17988304430899998</v>
      </c>
    </row>
    <row r="265" spans="1:7" x14ac:dyDescent="0.3">
      <c r="A265" s="93">
        <f t="shared" si="7"/>
        <v>15</v>
      </c>
      <c r="B265" s="36">
        <f>'Treasury Yields by Qtr'!B20+'Long Term Spreads by Qtr'!B265/10000</f>
        <v>0.19091041750749188</v>
      </c>
      <c r="C265" s="36">
        <f>'Treasury Yields by Qtr'!C20+'Long Term Spreads by Qtr'!C265/10000</f>
        <v>0.18554522104500001</v>
      </c>
      <c r="D265" s="36">
        <f>'Treasury Yields by Qtr'!D20+'Long Term Spreads by Qtr'!D265/10000</f>
        <v>0.18237131918366667</v>
      </c>
      <c r="E265" s="36">
        <f>'Treasury Yields by Qtr'!E20+'Long Term Spreads by Qtr'!E265/10000</f>
        <v>0.18516754146466666</v>
      </c>
      <c r="F265" s="36">
        <f>'Treasury Yields by Qtr'!F20+'Long Term Spreads by Qtr'!F265/10000</f>
        <v>0.18060515156433335</v>
      </c>
      <c r="G265" s="36">
        <f>'Treasury Yields by Qtr'!G20+'Long Term Spreads by Qtr'!G265/10000</f>
        <v>0.180327775149</v>
      </c>
    </row>
    <row r="266" spans="1:7" x14ac:dyDescent="0.3">
      <c r="A266" s="93">
        <f t="shared" si="7"/>
        <v>16</v>
      </c>
      <c r="B266" s="36">
        <f>'Treasury Yields by Qtr'!B21+'Long Term Spreads by Qtr'!B266/10000</f>
        <v>0.19130287719815009</v>
      </c>
      <c r="C266" s="36">
        <f>'Treasury Yields by Qtr'!C21+'Long Term Spreads by Qtr'!C266/10000</f>
        <v>0.185838613077</v>
      </c>
      <c r="D266" s="36">
        <f>'Treasury Yields by Qtr'!D21+'Long Term Spreads by Qtr'!D266/10000</f>
        <v>0.18275120377266668</v>
      </c>
      <c r="E266" s="36">
        <f>'Treasury Yields by Qtr'!E21+'Long Term Spreads by Qtr'!E266/10000</f>
        <v>0.18570285833866668</v>
      </c>
      <c r="F266" s="36">
        <f>'Treasury Yields by Qtr'!F21+'Long Term Spreads by Qtr'!F266/10000</f>
        <v>0.18114187626933337</v>
      </c>
      <c r="G266" s="36">
        <f>'Treasury Yields by Qtr'!G21+'Long Term Spreads by Qtr'!G266/10000</f>
        <v>0.18075252128199998</v>
      </c>
    </row>
    <row r="267" spans="1:7" x14ac:dyDescent="0.3">
      <c r="A267" s="93">
        <f t="shared" si="7"/>
        <v>17</v>
      </c>
      <c r="B267" s="36">
        <f>'Treasury Yields by Qtr'!B22+'Long Term Spreads by Qtr'!B267/10000</f>
        <v>0.19165144011323398</v>
      </c>
      <c r="C267" s="36">
        <f>'Treasury Yields by Qtr'!C22+'Long Term Spreads by Qtr'!C267/10000</f>
        <v>0.18611202496400001</v>
      </c>
      <c r="D267" s="36">
        <f>'Treasury Yields by Qtr'!D22+'Long Term Spreads by Qtr'!D267/10000</f>
        <v>0.18309830853266668</v>
      </c>
      <c r="E267" s="36">
        <f>'Treasury Yields by Qtr'!E22+'Long Term Spreads by Qtr'!E267/10000</f>
        <v>0.18620684789366665</v>
      </c>
      <c r="F267" s="36">
        <f>'Treasury Yields by Qtr'!F22+'Long Term Spreads by Qtr'!F267/10000</f>
        <v>0.18165395238333334</v>
      </c>
      <c r="G267" s="36">
        <f>'Treasury Yields by Qtr'!G22+'Long Term Spreads by Qtr'!G267/10000</f>
        <v>0.18116026526499998</v>
      </c>
    </row>
    <row r="268" spans="1:7" x14ac:dyDescent="0.3">
      <c r="A268" s="93">
        <f t="shared" si="7"/>
        <v>18</v>
      </c>
      <c r="B268" s="36">
        <f>'Treasury Yields by Qtr'!B23+'Long Term Spreads by Qtr'!B268/10000</f>
        <v>0.1919640059483112</v>
      </c>
      <c r="C268" s="36">
        <f>'Treasury Yields by Qtr'!C23+'Long Term Spreads by Qtr'!C268/10000</f>
        <v>0.186370450006</v>
      </c>
      <c r="D268" s="36">
        <f>'Treasury Yields by Qtr'!D23+'Long Term Spreads by Qtr'!D268/10000</f>
        <v>0.18341640622666669</v>
      </c>
      <c r="E268" s="36">
        <f>'Treasury Yields by Qtr'!E23+'Long Term Spreads by Qtr'!E268/10000</f>
        <v>0.18667920894466666</v>
      </c>
      <c r="F268" s="36">
        <f>'Treasury Yields by Qtr'!F23+'Long Term Spreads by Qtr'!F268/10000</f>
        <v>0.18213888015133334</v>
      </c>
      <c r="G268" s="36">
        <f>'Treasury Yields by Qtr'!G23+'Long Term Spreads by Qtr'!G268/10000</f>
        <v>0.18154990104300001</v>
      </c>
    </row>
    <row r="269" spans="1:7" x14ac:dyDescent="0.3">
      <c r="A269" s="93">
        <f t="shared" si="7"/>
        <v>19</v>
      </c>
      <c r="B269" s="36">
        <f>'Treasury Yields by Qtr'!B24+'Long Term Spreads by Qtr'!B269/10000</f>
        <v>0.19224643008878348</v>
      </c>
      <c r="C269" s="36">
        <f>'Treasury Yields by Qtr'!C24+'Long Term Spreads by Qtr'!C269/10000</f>
        <v>0.18661768484800001</v>
      </c>
      <c r="D269" s="36">
        <f>'Treasury Yields by Qtr'!D24+'Long Term Spreads by Qtr'!D269/10000</f>
        <v>0.18370866540066669</v>
      </c>
      <c r="E269" s="36">
        <f>'Treasury Yields by Qtr'!E24+'Long Term Spreads by Qtr'!E269/10000</f>
        <v>0.18711967725766665</v>
      </c>
      <c r="F269" s="36">
        <f>'Treasury Yields by Qtr'!F24+'Long Term Spreads by Qtr'!F269/10000</f>
        <v>0.18259808007633335</v>
      </c>
      <c r="G269" s="36">
        <f>'Treasury Yields by Qtr'!G24+'Long Term Spreads by Qtr'!G269/10000</f>
        <v>0.18192346177399998</v>
      </c>
    </row>
    <row r="270" spans="1:7" x14ac:dyDescent="0.3">
      <c r="A270" s="93">
        <f t="shared" si="7"/>
        <v>20</v>
      </c>
      <c r="B270" s="36">
        <f>'Treasury Yields by Qtr'!B25+'Long Term Spreads by Qtr'!B270/10000</f>
        <v>0.19250392971925118</v>
      </c>
      <c r="C270" s="36">
        <f>'Treasury Yields by Qtr'!C25+'Long Term Spreads by Qtr'!C270/10000</f>
        <v>0.18685712408100003</v>
      </c>
      <c r="D270" s="36">
        <f>'Treasury Yields by Qtr'!D25+'Long Term Spreads by Qtr'!D270/10000</f>
        <v>0.18397741090866668</v>
      </c>
      <c r="E270" s="36">
        <f>'Treasury Yields by Qtr'!E25+'Long Term Spreads by Qtr'!E270/10000</f>
        <v>0.18752737256566665</v>
      </c>
      <c r="F270" s="36">
        <f>'Treasury Yields by Qtr'!F25+'Long Term Spreads by Qtr'!F270/10000</f>
        <v>0.18303104504933335</v>
      </c>
      <c r="G270" s="36">
        <f>'Treasury Yields by Qtr'!G25+'Long Term Spreads by Qtr'!G270/10000</f>
        <v>0.18228122448699999</v>
      </c>
    </row>
    <row r="271" spans="1:7" x14ac:dyDescent="0.3">
      <c r="A271" s="93">
        <f t="shared" si="7"/>
        <v>21</v>
      </c>
      <c r="B271" s="36">
        <f>'Treasury Yields by Qtr'!B26+'Long Term Spreads by Qtr'!B271/10000</f>
        <v>0.19274064921046469</v>
      </c>
      <c r="C271" s="36">
        <f>'Treasury Yields by Qtr'!C26+'Long Term Spreads by Qtr'!C271/10000</f>
        <v>0.18709157087200001</v>
      </c>
      <c r="D271" s="36">
        <f>'Treasury Yields by Qtr'!D26+'Long Term Spreads by Qtr'!D271/10000</f>
        <v>0.18422450178766669</v>
      </c>
      <c r="E271" s="36">
        <f>'Treasury Yields by Qtr'!E26+'Long Term Spreads by Qtr'!E271/10000</f>
        <v>0.18790118631266667</v>
      </c>
      <c r="F271" s="36">
        <f>'Treasury Yields by Qtr'!F26+'Long Term Spreads by Qtr'!F271/10000</f>
        <v>0.18344270212033337</v>
      </c>
      <c r="G271" s="36">
        <f>'Treasury Yields by Qtr'!G26+'Long Term Spreads by Qtr'!G271/10000</f>
        <v>0.18262848981300001</v>
      </c>
    </row>
    <row r="272" spans="1:7" x14ac:dyDescent="0.3">
      <c r="A272" s="93">
        <f t="shared" si="7"/>
        <v>22</v>
      </c>
      <c r="B272" s="36">
        <f>'Treasury Yields by Qtr'!B27+'Long Term Spreads by Qtr'!B272/10000</f>
        <v>0.19296021552542739</v>
      </c>
      <c r="C272" s="36">
        <f>'Treasury Yields by Qtr'!C27+'Long Term Spreads by Qtr'!C272/10000</f>
        <v>0.18732348941800001</v>
      </c>
      <c r="D272" s="36">
        <f>'Treasury Yields by Qtr'!D27+'Long Term Spreads by Qtr'!D272/10000</f>
        <v>0.18445104006866669</v>
      </c>
      <c r="E272" s="36">
        <f>'Treasury Yields by Qtr'!E27+'Long Term Spreads by Qtr'!E272/10000</f>
        <v>0.18823921361766666</v>
      </c>
      <c r="F272" s="36">
        <f>'Treasury Yields by Qtr'!F27+'Long Term Spreads by Qtr'!F272/10000</f>
        <v>0.18382059672233336</v>
      </c>
      <c r="G272" s="36">
        <f>'Treasury Yields by Qtr'!G27+'Long Term Spreads by Qtr'!G272/10000</f>
        <v>0.182954975129</v>
      </c>
    </row>
    <row r="273" spans="1:59" x14ac:dyDescent="0.3">
      <c r="A273" s="93">
        <f t="shared" si="7"/>
        <v>23</v>
      </c>
      <c r="B273" s="36">
        <f>'Treasury Yields by Qtr'!B28+'Long Term Spreads by Qtr'!B273/10000</f>
        <v>0.1931653227331418</v>
      </c>
      <c r="C273" s="36">
        <f>'Treasury Yields by Qtr'!C28+'Long Term Spreads by Qtr'!C273/10000</f>
        <v>0.18755478063600001</v>
      </c>
      <c r="D273" s="36">
        <f>'Treasury Yields by Qtr'!D28+'Long Term Spreads by Qtr'!D273/10000</f>
        <v>0.18465812026866668</v>
      </c>
      <c r="E273" s="36">
        <f>'Treasury Yields by Qtr'!E28+'Long Term Spreads by Qtr'!E273/10000</f>
        <v>0.18853978934666665</v>
      </c>
      <c r="F273" s="36">
        <f>'Treasury Yields by Qtr'!F28+'Long Term Spreads by Qtr'!F273/10000</f>
        <v>0.18416926372633335</v>
      </c>
      <c r="G273" s="36">
        <f>'Treasury Yields by Qtr'!G28+'Long Term Spreads by Qtr'!G273/10000</f>
        <v>0.183265616016</v>
      </c>
    </row>
    <row r="274" spans="1:59" x14ac:dyDescent="0.3">
      <c r="A274" s="93">
        <f t="shared" si="7"/>
        <v>24</v>
      </c>
      <c r="B274" s="36">
        <f>'Treasury Yields by Qtr'!B29+'Long Term Spreads by Qtr'!B274/10000</f>
        <v>0.1933586817233951</v>
      </c>
      <c r="C274" s="36">
        <f>'Treasury Yields by Qtr'!C29+'Long Term Spreads by Qtr'!C274/10000</f>
        <v>0.18778741454600001</v>
      </c>
      <c r="D274" s="36">
        <f>'Treasury Yields by Qtr'!D29+'Long Term Spreads by Qtr'!D274/10000</f>
        <v>0.18484643965366668</v>
      </c>
      <c r="E274" s="36">
        <f>'Treasury Yields by Qtr'!E29+'Long Term Spreads by Qtr'!E274/10000</f>
        <v>0.18880082227966666</v>
      </c>
      <c r="F274" s="36">
        <f>'Treasury Yields by Qtr'!F29+'Long Term Spreads by Qtr'!F274/10000</f>
        <v>0.18448728992033336</v>
      </c>
      <c r="G274" s="36">
        <f>'Treasury Yields by Qtr'!G29+'Long Term Spreads by Qtr'!G274/10000</f>
        <v>0.18355988688699998</v>
      </c>
    </row>
    <row r="275" spans="1:59" x14ac:dyDescent="0.3">
      <c r="A275" s="93">
        <f t="shared" si="7"/>
        <v>25</v>
      </c>
      <c r="B275" s="36">
        <f>'Treasury Yields by Qtr'!B30+'Long Term Spreads by Qtr'!B275/10000</f>
        <v>0.1935425456591634</v>
      </c>
      <c r="C275" s="36">
        <f>'Treasury Yields by Qtr'!C30+'Long Term Spreads by Qtr'!C275/10000</f>
        <v>0.18802307443000002</v>
      </c>
      <c r="D275" s="36">
        <f>'Treasury Yields by Qtr'!D30+'Long Term Spreads by Qtr'!D275/10000</f>
        <v>0.18501657054966669</v>
      </c>
      <c r="E275" s="36">
        <f>'Treasury Yields by Qtr'!E30+'Long Term Spreads by Qtr'!E275/10000</f>
        <v>0.18902013094466666</v>
      </c>
      <c r="F275" s="36">
        <f>'Treasury Yields by Qtr'!F30+'Long Term Spreads by Qtr'!F275/10000</f>
        <v>0.18477371491633335</v>
      </c>
      <c r="G275" s="36">
        <f>'Treasury Yields by Qtr'!G30+'Long Term Spreads by Qtr'!G275/10000</f>
        <v>0.18383804298299999</v>
      </c>
    </row>
    <row r="276" spans="1:59" x14ac:dyDescent="0.3">
      <c r="A276" s="93">
        <f t="shared" si="7"/>
        <v>26</v>
      </c>
      <c r="B276" s="36">
        <f>'Treasury Yields by Qtr'!B31+'Long Term Spreads by Qtr'!B276/10000</f>
        <v>0.1937190403315131</v>
      </c>
      <c r="C276" s="36">
        <f>'Treasury Yields by Qtr'!C31+'Long Term Spreads by Qtr'!C276/10000</f>
        <v>0.188263378664</v>
      </c>
      <c r="D276" s="36">
        <f>'Treasury Yields by Qtr'!D31+'Long Term Spreads by Qtr'!D276/10000</f>
        <v>0.18516859281566667</v>
      </c>
      <c r="E276" s="36">
        <f>'Treasury Yields by Qtr'!E31+'Long Term Spreads by Qtr'!E276/10000</f>
        <v>0.18919489168566667</v>
      </c>
      <c r="F276" s="36">
        <f>'Treasury Yields by Qtr'!F31+'Long Term Spreads by Qtr'!F276/10000</f>
        <v>0.18502502666033335</v>
      </c>
      <c r="G276" s="36">
        <f>'Treasury Yields by Qtr'!G31+'Long Term Spreads by Qtr'!G276/10000</f>
        <v>0.184097737555</v>
      </c>
    </row>
    <row r="277" spans="1:59" x14ac:dyDescent="0.3">
      <c r="A277" s="93">
        <f t="shared" si="7"/>
        <v>27</v>
      </c>
      <c r="B277" s="36">
        <f>'Treasury Yields by Qtr'!B32+'Long Term Spreads by Qtr'!B277/10000</f>
        <v>0.19388971783915168</v>
      </c>
      <c r="C277" s="36">
        <f>'Treasury Yields by Qtr'!C32+'Long Term Spreads by Qtr'!C277/10000</f>
        <v>0.18850959382500002</v>
      </c>
      <c r="D277" s="36">
        <f>'Treasury Yields by Qtr'!D32+'Long Term Spreads by Qtr'!D277/10000</f>
        <v>0.18530274142166669</v>
      </c>
      <c r="E277" s="36">
        <f>'Treasury Yields by Qtr'!E32+'Long Term Spreads by Qtr'!E277/10000</f>
        <v>0.18932256011666665</v>
      </c>
      <c r="F277" s="36">
        <f>'Treasury Yields by Qtr'!F32+'Long Term Spreads by Qtr'!F277/10000</f>
        <v>0.18524018359933336</v>
      </c>
      <c r="G277" s="36">
        <f>'Treasury Yields by Qtr'!G32+'Long Term Spreads by Qtr'!G277/10000</f>
        <v>0.18433891126499999</v>
      </c>
    </row>
    <row r="278" spans="1:59" x14ac:dyDescent="0.3">
      <c r="A278" s="93">
        <f t="shared" si="7"/>
        <v>28</v>
      </c>
      <c r="B278" s="36">
        <f>'Treasury Yields by Qtr'!B33+'Long Term Spreads by Qtr'!B278/10000</f>
        <v>0.1940563693448332</v>
      </c>
      <c r="C278" s="36">
        <f>'Treasury Yields by Qtr'!C33+'Long Term Spreads by Qtr'!C278/10000</f>
        <v>0.18876317003800003</v>
      </c>
      <c r="D278" s="36">
        <f>'Treasury Yields by Qtr'!D33+'Long Term Spreads by Qtr'!D278/10000</f>
        <v>0.18541902206266669</v>
      </c>
      <c r="E278" s="36">
        <f>'Treasury Yields by Qtr'!E33+'Long Term Spreads by Qtr'!E278/10000</f>
        <v>0.18940028001466666</v>
      </c>
      <c r="F278" s="36">
        <f>'Treasury Yields by Qtr'!F33+'Long Term Spreads by Qtr'!F278/10000</f>
        <v>0.18541688011033336</v>
      </c>
      <c r="G278" s="36">
        <f>'Treasury Yields by Qtr'!G33+'Long Term Spreads by Qtr'!G278/10000</f>
        <v>0.18456070510399999</v>
      </c>
    </row>
    <row r="279" spans="1:59" x14ac:dyDescent="0.3">
      <c r="A279" s="93">
        <f t="shared" si="7"/>
        <v>29</v>
      </c>
      <c r="B279" s="36">
        <f>'Treasury Yields by Qtr'!B34+'Long Term Spreads by Qtr'!B279/10000</f>
        <v>0.1942205102318014</v>
      </c>
      <c r="C279" s="36">
        <f>'Treasury Yields by Qtr'!C34+'Long Term Spreads by Qtr'!C279/10000</f>
        <v>0.18902542989600002</v>
      </c>
      <c r="D279" s="36">
        <f>'Treasury Yields by Qtr'!D34+'Long Term Spreads by Qtr'!D279/10000</f>
        <v>0.18551740235166669</v>
      </c>
      <c r="E279" s="36">
        <f>'Treasury Yields by Qtr'!E34+'Long Term Spreads by Qtr'!E279/10000</f>
        <v>0.18942517451266666</v>
      </c>
      <c r="F279" s="36">
        <f>'Treasury Yields by Qtr'!F34+'Long Term Spreads by Qtr'!F279/10000</f>
        <v>0.18555328764733336</v>
      </c>
      <c r="G279" s="36">
        <f>'Treasury Yields by Qtr'!G34+'Long Term Spreads by Qtr'!G279/10000</f>
        <v>0.184762528802</v>
      </c>
    </row>
    <row r="280" spans="1:59" x14ac:dyDescent="0.3">
      <c r="A280" s="93">
        <f t="shared" si="7"/>
        <v>30</v>
      </c>
      <c r="B280" s="36">
        <f>'Treasury Yields by Qtr'!B35+'Long Term Spreads by Qtr'!B280/10000</f>
        <v>0.19438368011258889</v>
      </c>
      <c r="C280" s="36">
        <f>'Treasury Yields by Qtr'!C35+'Long Term Spreads by Qtr'!C280/10000</f>
        <v>0.18929772126200001</v>
      </c>
      <c r="D280" s="36">
        <f>'Treasury Yields by Qtr'!D35+'Long Term Spreads by Qtr'!D280/10000</f>
        <v>0.18559750148266668</v>
      </c>
      <c r="E280" s="36">
        <f>'Treasury Yields by Qtr'!E35+'Long Term Spreads by Qtr'!E280/10000</f>
        <v>0.18939389886866667</v>
      </c>
      <c r="F280" s="36">
        <f>'Treasury Yields by Qtr'!F35+'Long Term Spreads by Qtr'!F280/10000</f>
        <v>0.18564603836233334</v>
      </c>
      <c r="G280" s="36">
        <f>'Treasury Yields by Qtr'!G35+'Long Term Spreads by Qtr'!G280/10000</f>
        <v>0.18494210731399999</v>
      </c>
    </row>
    <row r="283" spans="1:59" x14ac:dyDescent="0.3">
      <c r="A283" s="7" t="s">
        <v>75</v>
      </c>
      <c r="B283" s="7"/>
      <c r="C283" s="7"/>
      <c r="D283" s="7"/>
      <c r="E283" s="7"/>
      <c r="F283" s="7"/>
      <c r="G283" s="7"/>
      <c r="H283" s="7"/>
      <c r="I283" s="7"/>
      <c r="K283" s="7" t="s">
        <v>76</v>
      </c>
      <c r="L283" s="7"/>
      <c r="M283" s="7"/>
      <c r="N283" s="7"/>
      <c r="O283" s="7"/>
      <c r="P283" s="7"/>
      <c r="Q283" s="7"/>
      <c r="R283" s="7"/>
      <c r="S283" s="7"/>
      <c r="U283" s="7" t="s">
        <v>77</v>
      </c>
      <c r="V283" s="7"/>
      <c r="W283" s="7"/>
      <c r="X283" s="7"/>
      <c r="Y283" s="7"/>
      <c r="Z283" s="7"/>
      <c r="AA283" s="7"/>
      <c r="AB283" s="7"/>
      <c r="AC283" s="7"/>
      <c r="AE283" s="7" t="s">
        <v>74</v>
      </c>
      <c r="AF283" s="7"/>
      <c r="AG283" s="7"/>
      <c r="AH283" s="7"/>
      <c r="AI283" s="7"/>
      <c r="AJ283" s="7"/>
      <c r="AK283" s="7"/>
      <c r="AL283" s="7"/>
      <c r="AM283" s="7"/>
      <c r="AO283" s="7" t="s">
        <v>84</v>
      </c>
      <c r="AP283" s="7"/>
      <c r="AQ283" s="7"/>
      <c r="AR283" s="7"/>
      <c r="AS283" s="7"/>
      <c r="AT283" s="7"/>
      <c r="AU283" s="7"/>
      <c r="AV283" s="7"/>
      <c r="AW283" s="7"/>
      <c r="AY283" s="7" t="s">
        <v>124</v>
      </c>
    </row>
    <row r="284" spans="1:59" x14ac:dyDescent="0.3">
      <c r="A284" s="7"/>
      <c r="B284" s="7"/>
      <c r="C284" s="7"/>
      <c r="D284" s="7"/>
      <c r="E284" s="7"/>
      <c r="F284" s="7"/>
      <c r="G284" s="7"/>
      <c r="H284" s="7"/>
      <c r="I284" s="7"/>
      <c r="K284" s="7"/>
      <c r="L284" s="7"/>
      <c r="M284" s="7"/>
      <c r="N284" s="7"/>
      <c r="O284" s="7"/>
      <c r="P284" s="7"/>
      <c r="Q284" s="7"/>
      <c r="R284" s="7"/>
      <c r="S284" s="7"/>
      <c r="U284" s="7"/>
      <c r="V284" s="7"/>
      <c r="W284" s="7"/>
      <c r="X284" s="7"/>
      <c r="Y284" s="7"/>
      <c r="Z284" s="7"/>
      <c r="AA284" s="7"/>
      <c r="AB284" s="7"/>
      <c r="AC284" s="7"/>
      <c r="AE284" s="7"/>
      <c r="AF284" s="7"/>
      <c r="AG284" s="7"/>
      <c r="AH284" s="7"/>
      <c r="AI284" s="7"/>
      <c r="AJ284" s="7"/>
      <c r="AK284" s="7"/>
      <c r="AL284" s="7"/>
      <c r="AM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59" x14ac:dyDescent="0.3">
      <c r="A285" s="34" t="s">
        <v>51</v>
      </c>
      <c r="B285" s="34" t="s">
        <v>66</v>
      </c>
      <c r="C285" s="34" t="s">
        <v>67</v>
      </c>
      <c r="D285" s="34" t="s">
        <v>68</v>
      </c>
      <c r="E285" s="34" t="s">
        <v>69</v>
      </c>
      <c r="F285" s="34" t="s">
        <v>70</v>
      </c>
      <c r="G285" s="34" t="s">
        <v>71</v>
      </c>
      <c r="H285" s="34" t="s">
        <v>72</v>
      </c>
      <c r="I285" s="34" t="s">
        <v>73</v>
      </c>
      <c r="K285" s="34" t="s">
        <v>51</v>
      </c>
      <c r="L285" s="34" t="s">
        <v>66</v>
      </c>
      <c r="M285" s="34" t="s">
        <v>67</v>
      </c>
      <c r="N285" s="34" t="s">
        <v>68</v>
      </c>
      <c r="O285" s="34" t="s">
        <v>69</v>
      </c>
      <c r="P285" s="34" t="s">
        <v>70</v>
      </c>
      <c r="Q285" s="34" t="s">
        <v>71</v>
      </c>
      <c r="R285" s="34" t="s">
        <v>72</v>
      </c>
      <c r="S285" s="34" t="s">
        <v>73</v>
      </c>
      <c r="U285" s="34" t="s">
        <v>51</v>
      </c>
      <c r="V285" s="34" t="s">
        <v>66</v>
      </c>
      <c r="W285" s="34" t="s">
        <v>67</v>
      </c>
      <c r="X285" s="34" t="s">
        <v>68</v>
      </c>
      <c r="Y285" s="34" t="s">
        <v>69</v>
      </c>
      <c r="Z285" s="34" t="s">
        <v>70</v>
      </c>
      <c r="AA285" s="34" t="s">
        <v>71</v>
      </c>
      <c r="AB285" s="34" t="s">
        <v>72</v>
      </c>
      <c r="AC285" s="34" t="s">
        <v>73</v>
      </c>
      <c r="AE285" s="34" t="s">
        <v>51</v>
      </c>
      <c r="AF285" s="34" t="s">
        <v>66</v>
      </c>
      <c r="AG285" s="34" t="s">
        <v>67</v>
      </c>
      <c r="AH285" s="34" t="s">
        <v>68</v>
      </c>
      <c r="AI285" s="34" t="s">
        <v>69</v>
      </c>
      <c r="AJ285" s="34" t="s">
        <v>70</v>
      </c>
      <c r="AK285" s="34" t="s">
        <v>71</v>
      </c>
      <c r="AL285" s="34" t="s">
        <v>72</v>
      </c>
      <c r="AM285" s="34" t="s">
        <v>73</v>
      </c>
      <c r="AO285" s="34" t="s">
        <v>51</v>
      </c>
      <c r="AP285" s="34" t="s">
        <v>66</v>
      </c>
      <c r="AQ285" s="34" t="s">
        <v>67</v>
      </c>
      <c r="AR285" s="34" t="s">
        <v>68</v>
      </c>
      <c r="AS285" s="34" t="s">
        <v>69</v>
      </c>
      <c r="AT285" s="34" t="s">
        <v>70</v>
      </c>
      <c r="AU285" s="34" t="s">
        <v>71</v>
      </c>
      <c r="AV285" s="34" t="s">
        <v>72</v>
      </c>
      <c r="AW285" s="34" t="s">
        <v>73</v>
      </c>
      <c r="AY285" s="34" t="s">
        <v>51</v>
      </c>
      <c r="AZ285" s="34" t="s">
        <v>66</v>
      </c>
      <c r="BA285" s="34" t="s">
        <v>67</v>
      </c>
      <c r="BB285" s="34" t="s">
        <v>68</v>
      </c>
      <c r="BC285" s="34" t="s">
        <v>69</v>
      </c>
      <c r="BD285" s="34" t="s">
        <v>70</v>
      </c>
      <c r="BE285" s="34" t="s">
        <v>71</v>
      </c>
      <c r="BF285" s="34" t="s">
        <v>72</v>
      </c>
      <c r="BG285" s="34" t="s">
        <v>73</v>
      </c>
    </row>
    <row r="286" spans="1:59" x14ac:dyDescent="0.3">
      <c r="A286" s="93">
        <v>1</v>
      </c>
      <c r="B286" s="36">
        <f>B6</f>
        <v>5.9032088251956228E-3</v>
      </c>
      <c r="C286" s="36">
        <f>B41</f>
        <v>7.3858905200389494E-3</v>
      </c>
      <c r="D286" s="36">
        <f>B76</f>
        <v>1.0448305747126341E-2</v>
      </c>
      <c r="E286" s="36">
        <f>B111</f>
        <v>1.7858790927712625E-2</v>
      </c>
      <c r="F286" s="36">
        <f>B146</f>
        <v>3.9910737375033832E-2</v>
      </c>
      <c r="G286" s="36">
        <f>B181</f>
        <v>5.8463258921670827E-2</v>
      </c>
      <c r="H286" s="36">
        <f>B216</f>
        <v>0.12139725600109587</v>
      </c>
      <c r="I286" s="36">
        <f>B251</f>
        <v>0.16335325405404588</v>
      </c>
      <c r="K286" s="93">
        <v>1</v>
      </c>
      <c r="L286" s="36">
        <f>C6</f>
        <v>7.7217485960000007E-3</v>
      </c>
      <c r="M286" s="36">
        <f>C41</f>
        <v>9.1892485959999999E-3</v>
      </c>
      <c r="N286" s="36">
        <f>C76</f>
        <v>1.2232248595999999E-2</v>
      </c>
      <c r="O286" s="36">
        <f>C111</f>
        <v>1.9614998596000001E-2</v>
      </c>
      <c r="P286" s="36">
        <f>C146</f>
        <v>4.1692998596000001E-2</v>
      </c>
      <c r="Q286" s="36">
        <f>C181</f>
        <v>6.0224998596000001E-2</v>
      </c>
      <c r="R286" s="36">
        <f>C216</f>
        <v>0.122732998596</v>
      </c>
      <c r="S286" s="36">
        <f>C251</f>
        <v>0.16440499859600002</v>
      </c>
      <c r="U286" s="93">
        <v>1</v>
      </c>
      <c r="V286" s="36">
        <f>D6</f>
        <v>7.4897293340000001E-3</v>
      </c>
      <c r="W286" s="36">
        <f>D41</f>
        <v>8.8472293340000011E-3</v>
      </c>
      <c r="X286" s="36">
        <f>D76</f>
        <v>1.1999729334000002E-2</v>
      </c>
      <c r="Y286" s="36">
        <f>D111</f>
        <v>1.9609729334000001E-2</v>
      </c>
      <c r="Z286" s="36">
        <f>D146</f>
        <v>4.1665229334000006E-2</v>
      </c>
      <c r="AA286" s="36">
        <f>D181</f>
        <v>6.0222229333999996E-2</v>
      </c>
      <c r="AB286" s="36">
        <f>D216</f>
        <v>0.121798229334</v>
      </c>
      <c r="AC286" s="36">
        <f>D251</f>
        <v>0.16284889600066668</v>
      </c>
      <c r="AE286" s="93">
        <v>1</v>
      </c>
      <c r="AF286" s="36">
        <f>E6</f>
        <v>7.7167163850000008E-3</v>
      </c>
      <c r="AG286" s="36">
        <f>E41</f>
        <v>9.0527163850000012E-3</v>
      </c>
      <c r="AH286" s="36">
        <f>E76</f>
        <v>1.2225716385E-2</v>
      </c>
      <c r="AI286" s="36">
        <f>E111</f>
        <v>1.9803716385000003E-2</v>
      </c>
      <c r="AJ286" s="36">
        <f>E146</f>
        <v>4.1851716385000001E-2</v>
      </c>
      <c r="AK286" s="36">
        <f>E181</f>
        <v>6.0349716385000002E-2</v>
      </c>
      <c r="AL286" s="36">
        <f>E216</f>
        <v>0.12103471638499999</v>
      </c>
      <c r="AM286" s="36">
        <f>E251</f>
        <v>0.16149138305166666</v>
      </c>
      <c r="AO286" s="93">
        <v>1</v>
      </c>
      <c r="AP286" s="36">
        <f t="shared" ref="AP286:AP315" si="8">F6</f>
        <v>8.133742825E-3</v>
      </c>
      <c r="AQ286" s="36">
        <f t="shared" ref="AQ286:AQ315" si="9">F41</f>
        <v>9.4692428249999998E-3</v>
      </c>
      <c r="AR286" s="36">
        <f t="shared" ref="AR286:AR315" si="10">F76</f>
        <v>1.2656742824999999E-2</v>
      </c>
      <c r="AS286" s="36">
        <f t="shared" ref="AS286:AS315" si="11">F111</f>
        <v>2.0170742825000001E-2</v>
      </c>
      <c r="AT286" s="36">
        <f t="shared" ref="AT286:AT315" si="12">F146</f>
        <v>4.2348242825E-2</v>
      </c>
      <c r="AU286" s="36">
        <f t="shared" ref="AU286:AU315" si="13">F181</f>
        <v>6.0717242825000003E-2</v>
      </c>
      <c r="AV286" s="36">
        <f t="shared" ref="AV286:AV315" si="14">F216</f>
        <v>0.120479242825</v>
      </c>
      <c r="AW286" s="36">
        <f t="shared" ref="AW286:AW315" si="15">F251</f>
        <v>0.16032057615833337</v>
      </c>
      <c r="AY286" s="93">
        <v>1</v>
      </c>
      <c r="AZ286" s="118">
        <f ca="1">OFFSET($G$6,$AY286-1,0)</f>
        <v>1.1882738415999999E-2</v>
      </c>
      <c r="BA286" s="118">
        <f ca="1">OFFSET($G$6,$AY286+34,0)</f>
        <v>1.3227738416000001E-2</v>
      </c>
      <c r="BB286" s="118">
        <f ca="1">OFFSET($G$6,$AY286+69,0)</f>
        <v>1.6430238416000002E-2</v>
      </c>
      <c r="BC286" s="118">
        <f ca="1">OFFSET($G$6,$AY286+104,0)</f>
        <v>2.3683238416000001E-2</v>
      </c>
      <c r="BD286" s="118">
        <f ca="1">OFFSET($G$6,$AY286+139,0)</f>
        <v>4.6170238416000001E-2</v>
      </c>
      <c r="BE286" s="118">
        <f ca="1">OFFSET($G$6,$AY286+174,0)</f>
        <v>6.4245238415999995E-2</v>
      </c>
      <c r="BF286" s="118">
        <f ca="1">OFFSET($G$6,$AY286+209,0)</f>
        <v>0.123000238416</v>
      </c>
      <c r="BG286" s="118">
        <f ca="1">OFFSET($G$6,$AY286+244,0)</f>
        <v>0.16217023841599998</v>
      </c>
    </row>
    <row r="287" spans="1:59" x14ac:dyDescent="0.3">
      <c r="A287" s="93">
        <f>A286+1</f>
        <v>2</v>
      </c>
      <c r="B287" s="36">
        <f t="shared" ref="B287:B315" si="16">B7</f>
        <v>1.1509045213131477E-2</v>
      </c>
      <c r="C287" s="36">
        <f t="shared" ref="C287:C315" si="17">B42</f>
        <v>1.3202447209527218E-2</v>
      </c>
      <c r="D287" s="36">
        <f t="shared" ref="D287:D315" si="18">B77</f>
        <v>1.6302384362336494E-2</v>
      </c>
      <c r="E287" s="36">
        <f t="shared" ref="E287:E315" si="19">B112</f>
        <v>2.3579625472934091E-2</v>
      </c>
      <c r="F287" s="36">
        <f t="shared" ref="F287:F315" si="20">B147</f>
        <v>4.4847361048988531E-2</v>
      </c>
      <c r="G287" s="36">
        <f t="shared" ref="G287:G315" si="21">B182</f>
        <v>6.3399882595625526E-2</v>
      </c>
      <c r="H287" s="36">
        <f t="shared" ref="H287:H315" si="22">B217</f>
        <v>0.12633387967505058</v>
      </c>
      <c r="I287" s="36">
        <f t="shared" ref="I287:I315" si="23">B252</f>
        <v>0.16828987772800058</v>
      </c>
      <c r="K287" s="93">
        <f>K286+1</f>
        <v>2</v>
      </c>
      <c r="L287" s="36">
        <f t="shared" ref="L287:L315" si="24">C7</f>
        <v>1.2263765988000001E-2</v>
      </c>
      <c r="M287" s="36">
        <f t="shared" ref="M287:M315" si="25">C42</f>
        <v>1.3950765988E-2</v>
      </c>
      <c r="N287" s="36">
        <f t="shared" ref="N287:N315" si="26">C77</f>
        <v>1.7030765987999998E-2</v>
      </c>
      <c r="O287" s="36">
        <f t="shared" ref="O287:O315" si="27">C112</f>
        <v>2.4291765988000001E-2</v>
      </c>
      <c r="P287" s="36">
        <f t="shared" ref="P287:P315" si="28">C147</f>
        <v>4.5573765988000003E-2</v>
      </c>
      <c r="Q287" s="36">
        <f t="shared" ref="Q287:Q315" si="29">C182</f>
        <v>6.4105765987999996E-2</v>
      </c>
      <c r="R287" s="36">
        <f t="shared" ref="R287:R315" si="30">C217</f>
        <v>0.126613765988</v>
      </c>
      <c r="S287" s="36">
        <f t="shared" ref="S287:S315" si="31">C252</f>
        <v>0.16828576598800002</v>
      </c>
      <c r="U287" s="93">
        <f>U286+1</f>
        <v>2</v>
      </c>
      <c r="V287" s="36">
        <f t="shared" ref="V287:V315" si="32">D7</f>
        <v>1.0914818311E-2</v>
      </c>
      <c r="W287" s="36">
        <f t="shared" ref="W287:W315" si="33">D42</f>
        <v>1.2617818310999999E-2</v>
      </c>
      <c r="X287" s="36">
        <f t="shared" ref="X287:X315" si="34">D77</f>
        <v>1.5715818311E-2</v>
      </c>
      <c r="Y287" s="36">
        <f t="shared" ref="Y287:Y315" si="35">D112</f>
        <v>2.3019818310999998E-2</v>
      </c>
      <c r="Z287" s="36">
        <f t="shared" ref="Z287:Z315" si="36">D147</f>
        <v>4.4382818311000008E-2</v>
      </c>
      <c r="AA287" s="36">
        <f t="shared" ref="AA287:AA315" si="37">D182</f>
        <v>6.2939818310999998E-2</v>
      </c>
      <c r="AB287" s="36">
        <f t="shared" ref="AB287:AB315" si="38">D217</f>
        <v>0.124515818311</v>
      </c>
      <c r="AC287" s="36">
        <f t="shared" ref="AC287:AC315" si="39">D252</f>
        <v>0.16556648497766668</v>
      </c>
      <c r="AE287" s="93">
        <f>AE286+1</f>
        <v>2</v>
      </c>
      <c r="AF287" s="36">
        <f t="shared" ref="AF287:AF315" si="40">E7</f>
        <v>1.1611902273000001E-2</v>
      </c>
      <c r="AG287" s="36">
        <f t="shared" ref="AG287:AG315" si="41">E42</f>
        <v>1.3311902273000002E-2</v>
      </c>
      <c r="AH287" s="36">
        <f t="shared" ref="AH287:AH315" si="42">E77</f>
        <v>1.6417902273000003E-2</v>
      </c>
      <c r="AI287" s="36">
        <f t="shared" ref="AI287:AI315" si="43">E112</f>
        <v>2.3695902273000002E-2</v>
      </c>
      <c r="AJ287" s="36">
        <f t="shared" ref="AJ287:AJ315" si="44">E147</f>
        <v>4.5052902273000003E-2</v>
      </c>
      <c r="AK287" s="36">
        <f t="shared" ref="AK287:AK315" si="45">E182</f>
        <v>6.3550902273000004E-2</v>
      </c>
      <c r="AL287" s="36">
        <f t="shared" ref="AL287:AL315" si="46">E217</f>
        <v>0.12423590227299999</v>
      </c>
      <c r="AM287" s="36">
        <f t="shared" ref="AM287:AM315" si="47">E252</f>
        <v>0.16469256893966666</v>
      </c>
      <c r="AO287" s="93">
        <f>AO286+1</f>
        <v>2</v>
      </c>
      <c r="AP287" s="36">
        <f t="shared" si="8"/>
        <v>1.1624844706999999E-2</v>
      </c>
      <c r="AQ287" s="36">
        <f t="shared" si="9"/>
        <v>1.3332844707E-2</v>
      </c>
      <c r="AR287" s="36">
        <f t="shared" si="10"/>
        <v>1.6440844707E-2</v>
      </c>
      <c r="AS287" s="36">
        <f t="shared" si="11"/>
        <v>2.3685844706999998E-2</v>
      </c>
      <c r="AT287" s="36">
        <f t="shared" si="12"/>
        <v>4.5152844706999998E-2</v>
      </c>
      <c r="AU287" s="36">
        <f t="shared" si="13"/>
        <v>6.3521844707000008E-2</v>
      </c>
      <c r="AV287" s="36">
        <f t="shared" si="14"/>
        <v>0.123283844707</v>
      </c>
      <c r="AW287" s="36">
        <f t="shared" si="15"/>
        <v>0.16312517804033336</v>
      </c>
      <c r="AY287" s="93">
        <f>AY286+1</f>
        <v>2</v>
      </c>
      <c r="AZ287" s="118">
        <f t="shared" ref="AZ287:AZ315" ca="1" si="48">OFFSET($G$6,$AY287-1,0)</f>
        <v>1.5739019114999999E-2</v>
      </c>
      <c r="BA287" s="118">
        <f t="shared" ref="BA287:BA315" ca="1" si="49">OFFSET($G$6,$AY287+34,0)</f>
        <v>1.7462019115000001E-2</v>
      </c>
      <c r="BB287" s="118">
        <f t="shared" ref="BB287:BB315" ca="1" si="50">OFFSET($G$6,$AY287+69,0)</f>
        <v>2.0574019115000002E-2</v>
      </c>
      <c r="BC287" s="118">
        <f t="shared" ref="BC287:BC315" ca="1" si="51">OFFSET($G$6,$AY287+104,0)</f>
        <v>2.7660019115E-2</v>
      </c>
      <c r="BD287" s="118">
        <f t="shared" ref="BD287:BD315" ca="1" si="52">OFFSET($G$6,$AY287+139,0)</f>
        <v>4.9351019114999999E-2</v>
      </c>
      <c r="BE287" s="118">
        <f t="shared" ref="BE287:BE315" ca="1" si="53">OFFSET($G$6,$AY287+174,0)</f>
        <v>6.7426019114999985E-2</v>
      </c>
      <c r="BF287" s="118">
        <f t="shared" ref="BF287:BF315" ca="1" si="54">OFFSET($G$6,$AY287+209,0)</f>
        <v>0.12618101911499999</v>
      </c>
      <c r="BG287" s="118">
        <f t="shared" ref="BG287:BG315" ca="1" si="55">OFFSET($G$6,$AY287+244,0)</f>
        <v>0.165351019115</v>
      </c>
    </row>
    <row r="288" spans="1:59" x14ac:dyDescent="0.3">
      <c r="A288" s="93">
        <f t="shared" ref="A288:A315" si="56">A287+1</f>
        <v>3</v>
      </c>
      <c r="B288" s="36">
        <f t="shared" si="16"/>
        <v>1.7252384092548229E-2</v>
      </c>
      <c r="C288" s="36">
        <f t="shared" si="17"/>
        <v>1.9156506390496382E-2</v>
      </c>
      <c r="D288" s="36">
        <f t="shared" si="18"/>
        <v>2.2293965469027545E-2</v>
      </c>
      <c r="E288" s="36">
        <f t="shared" si="19"/>
        <v>2.9437962509636453E-2</v>
      </c>
      <c r="F288" s="36">
        <f t="shared" si="20"/>
        <v>4.9921487214424132E-2</v>
      </c>
      <c r="G288" s="36">
        <f t="shared" si="21"/>
        <v>6.847400876106112E-2</v>
      </c>
      <c r="H288" s="36">
        <f t="shared" si="22"/>
        <v>0.13140800584048618</v>
      </c>
      <c r="I288" s="36">
        <f t="shared" si="23"/>
        <v>0.17336400389343617</v>
      </c>
      <c r="K288" s="93">
        <f t="shared" ref="K288:K315" si="57">K287+1</f>
        <v>3</v>
      </c>
      <c r="L288" s="36">
        <f t="shared" si="24"/>
        <v>1.7262863632000001E-2</v>
      </c>
      <c r="M288" s="36">
        <f t="shared" si="25"/>
        <v>1.9169363632000003E-2</v>
      </c>
      <c r="N288" s="36">
        <f t="shared" si="26"/>
        <v>2.2286363632000001E-2</v>
      </c>
      <c r="O288" s="36">
        <f t="shared" si="27"/>
        <v>2.9425613632000004E-2</v>
      </c>
      <c r="P288" s="36">
        <f t="shared" si="28"/>
        <v>4.9911613632000001E-2</v>
      </c>
      <c r="Q288" s="36">
        <f t="shared" si="29"/>
        <v>6.8443613632000008E-2</v>
      </c>
      <c r="R288" s="36">
        <f t="shared" si="30"/>
        <v>0.130951613632</v>
      </c>
      <c r="S288" s="36">
        <f t="shared" si="31"/>
        <v>0.17262361363200002</v>
      </c>
      <c r="U288" s="93">
        <f t="shared" ref="U288:U315" si="58">U287+1</f>
        <v>3</v>
      </c>
      <c r="V288" s="36">
        <f t="shared" si="32"/>
        <v>1.4955178064999998E-2</v>
      </c>
      <c r="W288" s="36">
        <f t="shared" si="33"/>
        <v>1.7003678065E-2</v>
      </c>
      <c r="X288" s="36">
        <f t="shared" si="34"/>
        <v>2.0047178064999997E-2</v>
      </c>
      <c r="Y288" s="36">
        <f t="shared" si="35"/>
        <v>2.7045178064999995E-2</v>
      </c>
      <c r="Z288" s="36">
        <f t="shared" si="36"/>
        <v>4.7715678065000003E-2</v>
      </c>
      <c r="AA288" s="36">
        <f t="shared" si="37"/>
        <v>6.6272678064999993E-2</v>
      </c>
      <c r="AB288" s="36">
        <f t="shared" si="38"/>
        <v>0.127848678065</v>
      </c>
      <c r="AC288" s="36">
        <f t="shared" si="39"/>
        <v>0.16889934473166668</v>
      </c>
      <c r="AE288" s="93">
        <f t="shared" ref="AE288:AE315" si="59">AE287+1</f>
        <v>3</v>
      </c>
      <c r="AF288" s="36">
        <f t="shared" si="40"/>
        <v>1.6010714951E-2</v>
      </c>
      <c r="AG288" s="36">
        <f t="shared" si="41"/>
        <v>1.8074714951E-2</v>
      </c>
      <c r="AH288" s="36">
        <f t="shared" si="42"/>
        <v>2.1113714951E-2</v>
      </c>
      <c r="AI288" s="36">
        <f t="shared" si="43"/>
        <v>2.8091714950999998E-2</v>
      </c>
      <c r="AJ288" s="36">
        <f t="shared" si="44"/>
        <v>4.8757714950999995E-2</v>
      </c>
      <c r="AK288" s="36">
        <f t="shared" si="45"/>
        <v>6.7255714950999995E-2</v>
      </c>
      <c r="AL288" s="36">
        <f t="shared" si="46"/>
        <v>0.12794071495099998</v>
      </c>
      <c r="AM288" s="36">
        <f t="shared" si="47"/>
        <v>0.16839738161766665</v>
      </c>
      <c r="AO288" s="93">
        <f t="shared" ref="AO288:AO315" si="60">AO287+1</f>
        <v>3</v>
      </c>
      <c r="AP288" s="36">
        <f t="shared" si="8"/>
        <v>1.5203197198999999E-2</v>
      </c>
      <c r="AQ288" s="36">
        <f t="shared" si="9"/>
        <v>1.7283697198999998E-2</v>
      </c>
      <c r="AR288" s="36">
        <f t="shared" si="10"/>
        <v>2.0312197199000001E-2</v>
      </c>
      <c r="AS288" s="36">
        <f t="shared" si="11"/>
        <v>2.7288197198999997E-2</v>
      </c>
      <c r="AT288" s="36">
        <f t="shared" si="12"/>
        <v>4.8044697199000001E-2</v>
      </c>
      <c r="AU288" s="36">
        <f t="shared" si="13"/>
        <v>6.6413697199000005E-2</v>
      </c>
      <c r="AV288" s="36">
        <f t="shared" si="14"/>
        <v>0.12617569719899999</v>
      </c>
      <c r="AW288" s="36">
        <f t="shared" si="15"/>
        <v>0.16601703053233335</v>
      </c>
      <c r="AY288" s="93">
        <f t="shared" ref="AY288:AY315" si="61">AY287+1</f>
        <v>3</v>
      </c>
      <c r="AZ288" s="118">
        <f t="shared" ca="1" si="48"/>
        <v>1.9022963801999998E-2</v>
      </c>
      <c r="BA288" s="118">
        <f t="shared" ca="1" si="49"/>
        <v>2.1123963802E-2</v>
      </c>
      <c r="BB288" s="118">
        <f t="shared" ca="1" si="50"/>
        <v>2.4145463802E-2</v>
      </c>
      <c r="BC288" s="118">
        <f t="shared" ca="1" si="51"/>
        <v>3.1064463802000002E-2</v>
      </c>
      <c r="BD288" s="118">
        <f t="shared" ca="1" si="52"/>
        <v>5.1959463801999999E-2</v>
      </c>
      <c r="BE288" s="118">
        <f t="shared" ca="1" si="53"/>
        <v>7.0034463801999985E-2</v>
      </c>
      <c r="BF288" s="118">
        <f t="shared" ca="1" si="54"/>
        <v>0.12878946380199999</v>
      </c>
      <c r="BG288" s="118">
        <f t="shared" ca="1" si="55"/>
        <v>0.167959463802</v>
      </c>
    </row>
    <row r="289" spans="1:59" x14ac:dyDescent="0.3">
      <c r="A289" s="93">
        <f t="shared" si="56"/>
        <v>4</v>
      </c>
      <c r="B289" s="36">
        <f t="shared" si="16"/>
        <v>2.2014259877279781E-2</v>
      </c>
      <c r="C289" s="36">
        <f t="shared" si="17"/>
        <v>2.4129102476780351E-2</v>
      </c>
      <c r="D289" s="36">
        <f t="shared" si="18"/>
        <v>2.7304083481033393E-2</v>
      </c>
      <c r="E289" s="36">
        <f t="shared" si="19"/>
        <v>3.4314836451653619E-2</v>
      </c>
      <c r="F289" s="36">
        <f t="shared" si="20"/>
        <v>5.4014150285174534E-2</v>
      </c>
      <c r="G289" s="36">
        <f t="shared" si="21"/>
        <v>7.2566671831811522E-2</v>
      </c>
      <c r="H289" s="36">
        <f t="shared" si="22"/>
        <v>0.13550066891123658</v>
      </c>
      <c r="I289" s="36">
        <f t="shared" si="23"/>
        <v>0.17745666696418658</v>
      </c>
      <c r="K289" s="93">
        <f t="shared" si="57"/>
        <v>4</v>
      </c>
      <c r="L289" s="36">
        <f t="shared" si="24"/>
        <v>2.1161105478E-2</v>
      </c>
      <c r="M289" s="36">
        <f t="shared" si="25"/>
        <v>2.3287105477999996E-2</v>
      </c>
      <c r="N289" s="36">
        <f t="shared" si="26"/>
        <v>2.6441105478E-2</v>
      </c>
      <c r="O289" s="36">
        <f t="shared" si="27"/>
        <v>3.3458605478000003E-2</v>
      </c>
      <c r="P289" s="36">
        <f t="shared" si="28"/>
        <v>5.3148605478000002E-2</v>
      </c>
      <c r="Q289" s="36">
        <f t="shared" si="29"/>
        <v>7.1680605478000009E-2</v>
      </c>
      <c r="R289" s="36">
        <f t="shared" si="30"/>
        <v>0.13418860547799999</v>
      </c>
      <c r="S289" s="36">
        <f t="shared" si="31"/>
        <v>0.175860605478</v>
      </c>
      <c r="U289" s="93">
        <f t="shared" si="58"/>
        <v>4</v>
      </c>
      <c r="V289" s="36">
        <f t="shared" si="32"/>
        <v>1.8555939569999999E-2</v>
      </c>
      <c r="W289" s="36">
        <f t="shared" si="33"/>
        <v>2.0949939569999999E-2</v>
      </c>
      <c r="X289" s="36">
        <f t="shared" si="34"/>
        <v>2.3938939570000001E-2</v>
      </c>
      <c r="Y289" s="36">
        <f t="shared" si="35"/>
        <v>3.0630939570000001E-2</v>
      </c>
      <c r="Z289" s="36">
        <f t="shared" si="36"/>
        <v>5.0608939570000004E-2</v>
      </c>
      <c r="AA289" s="36">
        <f t="shared" si="37"/>
        <v>6.9165939570000001E-2</v>
      </c>
      <c r="AB289" s="36">
        <f t="shared" si="38"/>
        <v>0.13074193956999999</v>
      </c>
      <c r="AC289" s="36">
        <f t="shared" si="39"/>
        <v>0.17179260623666667</v>
      </c>
      <c r="AE289" s="93">
        <f t="shared" si="59"/>
        <v>4</v>
      </c>
      <c r="AF289" s="36">
        <f t="shared" si="40"/>
        <v>2.0250762972E-2</v>
      </c>
      <c r="AG289" s="36">
        <f t="shared" si="41"/>
        <v>2.2678762971999999E-2</v>
      </c>
      <c r="AH289" s="36">
        <f t="shared" si="42"/>
        <v>2.5650762972000002E-2</v>
      </c>
      <c r="AI289" s="36">
        <f t="shared" si="43"/>
        <v>3.2328762971999998E-2</v>
      </c>
      <c r="AJ289" s="36">
        <f t="shared" si="44"/>
        <v>5.2303762971999998E-2</v>
      </c>
      <c r="AK289" s="36">
        <f t="shared" si="45"/>
        <v>7.0801762971999999E-2</v>
      </c>
      <c r="AL289" s="36">
        <f t="shared" si="46"/>
        <v>0.13148676297199999</v>
      </c>
      <c r="AM289" s="36">
        <f t="shared" si="47"/>
        <v>0.17194342963866666</v>
      </c>
      <c r="AO289" s="93">
        <f t="shared" si="60"/>
        <v>4</v>
      </c>
      <c r="AP289" s="36">
        <f t="shared" si="8"/>
        <v>1.8423921591000002E-2</v>
      </c>
      <c r="AQ289" s="36">
        <f t="shared" si="9"/>
        <v>2.0876921590999999E-2</v>
      </c>
      <c r="AR289" s="36">
        <f t="shared" si="10"/>
        <v>2.3825921590999999E-2</v>
      </c>
      <c r="AS289" s="36">
        <f t="shared" si="11"/>
        <v>3.0532921591E-2</v>
      </c>
      <c r="AT289" s="36">
        <f t="shared" si="12"/>
        <v>5.0578921590999998E-2</v>
      </c>
      <c r="AU289" s="36">
        <f t="shared" si="13"/>
        <v>6.8947921591000008E-2</v>
      </c>
      <c r="AV289" s="36">
        <f t="shared" si="14"/>
        <v>0.128709921591</v>
      </c>
      <c r="AW289" s="36">
        <f t="shared" si="15"/>
        <v>0.16855125492433334</v>
      </c>
      <c r="AY289" s="93">
        <f t="shared" si="61"/>
        <v>4</v>
      </c>
      <c r="AZ289" s="118">
        <f t="shared" ca="1" si="48"/>
        <v>2.2425028088000003E-2</v>
      </c>
      <c r="BA289" s="118">
        <f t="shared" ca="1" si="49"/>
        <v>2.4904028088000001E-2</v>
      </c>
      <c r="BB289" s="118">
        <f t="shared" ca="1" si="50"/>
        <v>2.7835028088000001E-2</v>
      </c>
      <c r="BC289" s="118">
        <f t="shared" ca="1" si="51"/>
        <v>3.4587028088000002E-2</v>
      </c>
      <c r="BD289" s="118">
        <f t="shared" ca="1" si="52"/>
        <v>5.4686028088000001E-2</v>
      </c>
      <c r="BE289" s="118">
        <f t="shared" ca="1" si="53"/>
        <v>7.2761028088000002E-2</v>
      </c>
      <c r="BF289" s="118">
        <f t="shared" ca="1" si="54"/>
        <v>0.131516028088</v>
      </c>
      <c r="BG289" s="118">
        <f t="shared" ca="1" si="55"/>
        <v>0.17068602808799999</v>
      </c>
    </row>
    <row r="290" spans="1:59" x14ac:dyDescent="0.3">
      <c r="A290" s="93">
        <f t="shared" si="56"/>
        <v>5</v>
      </c>
      <c r="B290" s="36">
        <f t="shared" si="16"/>
        <v>2.5564589935902438E-2</v>
      </c>
      <c r="C290" s="36">
        <f t="shared" si="17"/>
        <v>2.7890152836955416E-2</v>
      </c>
      <c r="D290" s="36">
        <f t="shared" si="18"/>
        <v>3.1102655766930346E-2</v>
      </c>
      <c r="E290" s="36">
        <f t="shared" si="19"/>
        <v>3.7980164667561891E-2</v>
      </c>
      <c r="F290" s="36">
        <f t="shared" si="20"/>
        <v>5.6895267629816032E-2</v>
      </c>
      <c r="G290" s="36">
        <f t="shared" si="21"/>
        <v>7.5447789176453034E-2</v>
      </c>
      <c r="H290" s="36">
        <f t="shared" si="22"/>
        <v>0.13838178625587808</v>
      </c>
      <c r="I290" s="36">
        <f t="shared" si="23"/>
        <v>0.18033778430882808</v>
      </c>
      <c r="K290" s="93">
        <f t="shared" si="57"/>
        <v>5</v>
      </c>
      <c r="L290" s="36">
        <f t="shared" si="24"/>
        <v>2.4033935709999999E-2</v>
      </c>
      <c r="M290" s="36">
        <f t="shared" si="25"/>
        <v>2.6379435709999999E-2</v>
      </c>
      <c r="N290" s="36">
        <f t="shared" si="26"/>
        <v>2.9570435709999999E-2</v>
      </c>
      <c r="O290" s="36">
        <f t="shared" si="27"/>
        <v>3.6466185710000001E-2</v>
      </c>
      <c r="P290" s="36">
        <f t="shared" si="28"/>
        <v>5.5360185710000002E-2</v>
      </c>
      <c r="Q290" s="36">
        <f t="shared" si="29"/>
        <v>7.3892185710000002E-2</v>
      </c>
      <c r="R290" s="36">
        <f t="shared" si="30"/>
        <v>0.13640018571000001</v>
      </c>
      <c r="S290" s="36">
        <f t="shared" si="31"/>
        <v>0.17807218571</v>
      </c>
      <c r="U290" s="93">
        <f t="shared" si="58"/>
        <v>5</v>
      </c>
      <c r="V290" s="36">
        <f t="shared" si="32"/>
        <v>2.1327364005000002E-2</v>
      </c>
      <c r="W290" s="36">
        <f t="shared" si="33"/>
        <v>2.3825364005000002E-2</v>
      </c>
      <c r="X290" s="36">
        <f t="shared" si="34"/>
        <v>2.6944864004999999E-2</v>
      </c>
      <c r="Y290" s="36">
        <f t="shared" si="35"/>
        <v>3.3710864005000001E-2</v>
      </c>
      <c r="Z290" s="36">
        <f t="shared" si="36"/>
        <v>5.2767864005000005E-2</v>
      </c>
      <c r="AA290" s="36">
        <f t="shared" si="37"/>
        <v>7.1324864005000002E-2</v>
      </c>
      <c r="AB290" s="36">
        <f t="shared" si="38"/>
        <v>0.13290086400500001</v>
      </c>
      <c r="AC290" s="36">
        <f t="shared" si="39"/>
        <v>0.17395153067166669</v>
      </c>
      <c r="AE290" s="93">
        <f t="shared" si="59"/>
        <v>5</v>
      </c>
      <c r="AF290" s="36">
        <f t="shared" si="40"/>
        <v>2.3836452745E-2</v>
      </c>
      <c r="AG290" s="36">
        <f t="shared" si="41"/>
        <v>2.6347952745E-2</v>
      </c>
      <c r="AH290" s="36">
        <f t="shared" si="42"/>
        <v>2.9460452744999997E-2</v>
      </c>
      <c r="AI290" s="36">
        <f t="shared" si="43"/>
        <v>3.6226452744999998E-2</v>
      </c>
      <c r="AJ290" s="36">
        <f t="shared" si="44"/>
        <v>5.5267952745000001E-2</v>
      </c>
      <c r="AK290" s="36">
        <f t="shared" si="45"/>
        <v>7.3765952745000002E-2</v>
      </c>
      <c r="AL290" s="36">
        <f t="shared" si="46"/>
        <v>0.13445095274499999</v>
      </c>
      <c r="AM290" s="36">
        <f t="shared" si="47"/>
        <v>0.17490761941166666</v>
      </c>
      <c r="AO290" s="93">
        <f t="shared" si="60"/>
        <v>5</v>
      </c>
      <c r="AP290" s="36">
        <f t="shared" si="8"/>
        <v>2.1250192548999999E-2</v>
      </c>
      <c r="AQ290" s="36">
        <f t="shared" si="9"/>
        <v>2.3783192549E-2</v>
      </c>
      <c r="AR290" s="36">
        <f t="shared" si="10"/>
        <v>2.6877192548999999E-2</v>
      </c>
      <c r="AS290" s="36">
        <f t="shared" si="11"/>
        <v>3.3688692548999997E-2</v>
      </c>
      <c r="AT290" s="36">
        <f t="shared" si="12"/>
        <v>5.2783692548999998E-2</v>
      </c>
      <c r="AU290" s="36">
        <f t="shared" si="13"/>
        <v>7.1152692549000002E-2</v>
      </c>
      <c r="AV290" s="36">
        <f t="shared" si="14"/>
        <v>0.13091469254900001</v>
      </c>
      <c r="AW290" s="36">
        <f t="shared" si="15"/>
        <v>0.17075602588233335</v>
      </c>
      <c r="AY290" s="93">
        <f t="shared" si="61"/>
        <v>5</v>
      </c>
      <c r="AZ290" s="118">
        <f t="shared" ca="1" si="48"/>
        <v>2.5038832492E-2</v>
      </c>
      <c r="BA290" s="118">
        <f t="shared" ca="1" si="49"/>
        <v>2.7587832491999999E-2</v>
      </c>
      <c r="BB290" s="118">
        <f t="shared" ca="1" si="50"/>
        <v>3.0666832491999998E-2</v>
      </c>
      <c r="BC290" s="118">
        <f t="shared" ca="1" si="51"/>
        <v>3.7549832492000002E-2</v>
      </c>
      <c r="BD290" s="118">
        <f t="shared" ca="1" si="52"/>
        <v>5.6674832491999998E-2</v>
      </c>
      <c r="BE290" s="118">
        <f t="shared" ca="1" si="53"/>
        <v>7.4749832491999985E-2</v>
      </c>
      <c r="BF290" s="118">
        <f t="shared" ca="1" si="54"/>
        <v>0.13350483249199999</v>
      </c>
      <c r="BG290" s="118">
        <f t="shared" ca="1" si="55"/>
        <v>0.172674832492</v>
      </c>
    </row>
    <row r="291" spans="1:59" x14ac:dyDescent="0.3">
      <c r="A291" s="93">
        <f t="shared" si="56"/>
        <v>6</v>
      </c>
      <c r="B291" s="36">
        <f t="shared" si="16"/>
        <v>2.8400606402436288E-2</v>
      </c>
      <c r="C291" s="36">
        <f t="shared" si="17"/>
        <v>3.0936889605041682E-2</v>
      </c>
      <c r="D291" s="36">
        <f t="shared" si="18"/>
        <v>3.4186914460738495E-2</v>
      </c>
      <c r="E291" s="36">
        <f t="shared" si="19"/>
        <v>4.0931179291381348E-2</v>
      </c>
      <c r="F291" s="36">
        <f t="shared" si="20"/>
        <v>5.9062071382368728E-2</v>
      </c>
      <c r="G291" s="36">
        <f t="shared" si="21"/>
        <v>7.761459292900573E-2</v>
      </c>
      <c r="H291" s="36">
        <f t="shared" si="22"/>
        <v>0.14054859000843078</v>
      </c>
      <c r="I291" s="36">
        <f t="shared" si="23"/>
        <v>0.18250458806138078</v>
      </c>
      <c r="K291" s="93">
        <f t="shared" si="57"/>
        <v>6</v>
      </c>
      <c r="L291" s="36">
        <f t="shared" si="24"/>
        <v>2.6410744467000001E-2</v>
      </c>
      <c r="M291" s="36">
        <f t="shared" si="25"/>
        <v>2.8975744466999999E-2</v>
      </c>
      <c r="N291" s="36">
        <f t="shared" si="26"/>
        <v>3.2203744467000001E-2</v>
      </c>
      <c r="O291" s="36">
        <f t="shared" si="27"/>
        <v>3.8977744467000003E-2</v>
      </c>
      <c r="P291" s="36">
        <f t="shared" si="28"/>
        <v>5.7075744467000006E-2</v>
      </c>
      <c r="Q291" s="36">
        <f t="shared" si="29"/>
        <v>7.5607744466999999E-2</v>
      </c>
      <c r="R291" s="36">
        <f t="shared" si="30"/>
        <v>0.13811574446700001</v>
      </c>
      <c r="S291" s="36">
        <f t="shared" si="31"/>
        <v>0.17978774446700002</v>
      </c>
      <c r="U291" s="93">
        <f t="shared" si="58"/>
        <v>6</v>
      </c>
      <c r="V291" s="36">
        <f t="shared" si="32"/>
        <v>2.3612497149000003E-2</v>
      </c>
      <c r="W291" s="36">
        <f t="shared" si="33"/>
        <v>2.6214497149000003E-2</v>
      </c>
      <c r="X291" s="36">
        <f t="shared" si="34"/>
        <v>2.9464497149000003E-2</v>
      </c>
      <c r="Y291" s="36">
        <f t="shared" si="35"/>
        <v>3.6304497148999998E-2</v>
      </c>
      <c r="Z291" s="36">
        <f t="shared" si="36"/>
        <v>5.4440497149000011E-2</v>
      </c>
      <c r="AA291" s="36">
        <f t="shared" si="37"/>
        <v>7.2997497149000001E-2</v>
      </c>
      <c r="AB291" s="36">
        <f t="shared" si="38"/>
        <v>0.13457349714899999</v>
      </c>
      <c r="AC291" s="36">
        <f t="shared" si="39"/>
        <v>0.17562416381566667</v>
      </c>
      <c r="AE291" s="93">
        <f t="shared" si="59"/>
        <v>6</v>
      </c>
      <c r="AF291" s="36">
        <f t="shared" si="40"/>
        <v>2.6752021398000002E-2</v>
      </c>
      <c r="AG291" s="36">
        <f t="shared" si="41"/>
        <v>2.9347021397999998E-2</v>
      </c>
      <c r="AH291" s="36">
        <f t="shared" si="42"/>
        <v>3.2600021398000001E-2</v>
      </c>
      <c r="AI291" s="36">
        <f t="shared" si="43"/>
        <v>3.9454021398E-2</v>
      </c>
      <c r="AJ291" s="36">
        <f t="shared" si="44"/>
        <v>5.7562021397999999E-2</v>
      </c>
      <c r="AK291" s="36">
        <f t="shared" si="45"/>
        <v>7.6060021398E-2</v>
      </c>
      <c r="AL291" s="36">
        <f t="shared" si="46"/>
        <v>0.13674502139799999</v>
      </c>
      <c r="AM291" s="36">
        <f t="shared" si="47"/>
        <v>0.17720168806466666</v>
      </c>
      <c r="AO291" s="93">
        <f t="shared" si="60"/>
        <v>6</v>
      </c>
      <c r="AP291" s="36">
        <f t="shared" si="8"/>
        <v>2.3940142152E-2</v>
      </c>
      <c r="AQ291" s="36">
        <f t="shared" si="9"/>
        <v>2.6553142151999998E-2</v>
      </c>
      <c r="AR291" s="36">
        <f t="shared" si="10"/>
        <v>2.9792142152E-2</v>
      </c>
      <c r="AS291" s="36">
        <f t="shared" si="11"/>
        <v>3.6708142151999995E-2</v>
      </c>
      <c r="AT291" s="36">
        <f t="shared" si="12"/>
        <v>5.4852142152000002E-2</v>
      </c>
      <c r="AU291" s="36">
        <f t="shared" si="13"/>
        <v>7.3221142151999999E-2</v>
      </c>
      <c r="AV291" s="36">
        <f t="shared" si="14"/>
        <v>0.13298314215199999</v>
      </c>
      <c r="AW291" s="36">
        <f t="shared" si="15"/>
        <v>0.17282447548533336</v>
      </c>
      <c r="AY291" s="93">
        <f t="shared" si="61"/>
        <v>6</v>
      </c>
      <c r="AZ291" s="118">
        <f t="shared" ca="1" si="48"/>
        <v>2.7261866819000002E-2</v>
      </c>
      <c r="BA291" s="118">
        <f t="shared" ca="1" si="49"/>
        <v>2.9880866818999999E-2</v>
      </c>
      <c r="BB291" s="118">
        <f t="shared" ca="1" si="50"/>
        <v>3.3107866818999999E-2</v>
      </c>
      <c r="BC291" s="118">
        <f t="shared" ca="1" si="51"/>
        <v>4.0121866818999999E-2</v>
      </c>
      <c r="BD291" s="118">
        <f t="shared" ca="1" si="52"/>
        <v>5.8272866818999999E-2</v>
      </c>
      <c r="BE291" s="118">
        <f t="shared" ca="1" si="53"/>
        <v>7.6347866818999993E-2</v>
      </c>
      <c r="BF291" s="118">
        <f t="shared" ca="1" si="54"/>
        <v>0.13510286681899999</v>
      </c>
      <c r="BG291" s="118">
        <f t="shared" ca="1" si="55"/>
        <v>0.17427286681900001</v>
      </c>
    </row>
    <row r="292" spans="1:59" x14ac:dyDescent="0.3">
      <c r="A292" s="93">
        <f t="shared" si="56"/>
        <v>7</v>
      </c>
      <c r="B292" s="36">
        <f t="shared" si="16"/>
        <v>3.0254558298587857E-2</v>
      </c>
      <c r="C292" s="36">
        <f t="shared" si="17"/>
        <v>3.2992126606364761E-2</v>
      </c>
      <c r="D292" s="36">
        <f t="shared" si="18"/>
        <v>3.6022423287529692E-2</v>
      </c>
      <c r="E292" s="36">
        <f t="shared" si="19"/>
        <v>4.2723051458887842E-2</v>
      </c>
      <c r="F292" s="36">
        <f t="shared" si="20"/>
        <v>6.0780058597183731E-2</v>
      </c>
      <c r="G292" s="36">
        <f t="shared" si="21"/>
        <v>7.9332580143820719E-2</v>
      </c>
      <c r="H292" s="36">
        <f t="shared" si="22"/>
        <v>0.14226657722324576</v>
      </c>
      <c r="I292" s="36">
        <f t="shared" si="23"/>
        <v>0.18422257527619579</v>
      </c>
      <c r="K292" s="93">
        <f t="shared" si="57"/>
        <v>7</v>
      </c>
      <c r="L292" s="36">
        <f t="shared" si="24"/>
        <v>2.7852518328666663E-2</v>
      </c>
      <c r="M292" s="36">
        <f t="shared" si="25"/>
        <v>3.0605518328666665E-2</v>
      </c>
      <c r="N292" s="36">
        <f t="shared" si="26"/>
        <v>3.3618184995333332E-2</v>
      </c>
      <c r="O292" s="36">
        <f t="shared" si="27"/>
        <v>4.0342740550888892E-2</v>
      </c>
      <c r="P292" s="36">
        <f t="shared" si="28"/>
        <v>5.8363851662000005E-2</v>
      </c>
      <c r="Q292" s="36">
        <f t="shared" si="29"/>
        <v>7.6895851661999998E-2</v>
      </c>
      <c r="R292" s="36">
        <f t="shared" si="30"/>
        <v>0.13940385166200001</v>
      </c>
      <c r="S292" s="36">
        <f t="shared" si="31"/>
        <v>0.18107585166200002</v>
      </c>
      <c r="U292" s="93">
        <f t="shared" si="58"/>
        <v>7</v>
      </c>
      <c r="V292" s="36">
        <f t="shared" si="32"/>
        <v>2.5102764207333334E-2</v>
      </c>
      <c r="W292" s="36">
        <f t="shared" si="33"/>
        <v>2.7888764207333334E-2</v>
      </c>
      <c r="X292" s="36">
        <f t="shared" si="34"/>
        <v>3.0918430874000001E-2</v>
      </c>
      <c r="Y292" s="36">
        <f t="shared" si="35"/>
        <v>3.7707486429555556E-2</v>
      </c>
      <c r="Z292" s="36">
        <f t="shared" si="36"/>
        <v>5.5763430874000007E-2</v>
      </c>
      <c r="AA292" s="36">
        <f t="shared" si="37"/>
        <v>7.4320430874000004E-2</v>
      </c>
      <c r="AB292" s="36">
        <f t="shared" si="38"/>
        <v>0.135896430874</v>
      </c>
      <c r="AC292" s="36">
        <f t="shared" si="39"/>
        <v>0.17694709754066668</v>
      </c>
      <c r="AE292" s="93">
        <f t="shared" si="59"/>
        <v>7</v>
      </c>
      <c r="AF292" s="36">
        <f t="shared" si="40"/>
        <v>2.8594733411000002E-2</v>
      </c>
      <c r="AG292" s="36">
        <f t="shared" si="41"/>
        <v>3.1383066744333332E-2</v>
      </c>
      <c r="AH292" s="36">
        <f t="shared" si="42"/>
        <v>3.440840007766667E-2</v>
      </c>
      <c r="AI292" s="36">
        <f t="shared" si="43"/>
        <v>4.1212733410999999E-2</v>
      </c>
      <c r="AJ292" s="36">
        <f t="shared" si="44"/>
        <v>5.9237733410999999E-2</v>
      </c>
      <c r="AK292" s="36">
        <f t="shared" si="45"/>
        <v>7.7735733410999999E-2</v>
      </c>
      <c r="AL292" s="36">
        <f t="shared" si="46"/>
        <v>0.138420733411</v>
      </c>
      <c r="AM292" s="36">
        <f t="shared" si="47"/>
        <v>0.17887740007766667</v>
      </c>
      <c r="AO292" s="93">
        <f t="shared" si="60"/>
        <v>7</v>
      </c>
      <c r="AP292" s="36">
        <f t="shared" si="8"/>
        <v>2.5709709989333335E-2</v>
      </c>
      <c r="AQ292" s="36">
        <f t="shared" si="9"/>
        <v>2.8521376655999998E-2</v>
      </c>
      <c r="AR292" s="36">
        <f t="shared" si="10"/>
        <v>3.1527709989333338E-2</v>
      </c>
      <c r="AS292" s="36">
        <f t="shared" si="11"/>
        <v>3.8392876655999997E-2</v>
      </c>
      <c r="AT292" s="36">
        <f t="shared" si="12"/>
        <v>5.6450376656000001E-2</v>
      </c>
      <c r="AU292" s="36">
        <f t="shared" si="13"/>
        <v>7.4819376655999997E-2</v>
      </c>
      <c r="AV292" s="36">
        <f t="shared" si="14"/>
        <v>0.13458137665600001</v>
      </c>
      <c r="AW292" s="36">
        <f t="shared" si="15"/>
        <v>0.17442270998933335</v>
      </c>
      <c r="AY292" s="93">
        <f t="shared" si="61"/>
        <v>7</v>
      </c>
      <c r="AZ292" s="118">
        <f t="shared" ca="1" si="48"/>
        <v>2.8648476772333335E-2</v>
      </c>
      <c r="BA292" s="118">
        <f t="shared" ca="1" si="49"/>
        <v>3.1463476772333333E-2</v>
      </c>
      <c r="BB292" s="118">
        <f t="shared" ca="1" si="50"/>
        <v>3.4458143439E-2</v>
      </c>
      <c r="BC292" s="118">
        <f t="shared" ca="1" si="51"/>
        <v>4.1420143439000003E-2</v>
      </c>
      <c r="BD292" s="118">
        <f t="shared" ca="1" si="52"/>
        <v>5.9481143439000003E-2</v>
      </c>
      <c r="BE292" s="118">
        <f t="shared" ca="1" si="53"/>
        <v>7.7556143438999997E-2</v>
      </c>
      <c r="BF292" s="118">
        <f t="shared" ca="1" si="54"/>
        <v>0.136311143439</v>
      </c>
      <c r="BG292" s="118">
        <f t="shared" ca="1" si="55"/>
        <v>0.17548114343899998</v>
      </c>
    </row>
    <row r="293" spans="1:59" x14ac:dyDescent="0.3">
      <c r="A293" s="93">
        <f t="shared" si="56"/>
        <v>8</v>
      </c>
      <c r="B293" s="36">
        <f t="shared" si="16"/>
        <v>3.1800689650698225E-2</v>
      </c>
      <c r="C293" s="36">
        <f t="shared" si="17"/>
        <v>3.4739543063646648E-2</v>
      </c>
      <c r="D293" s="36">
        <f t="shared" si="18"/>
        <v>3.7550111570279689E-2</v>
      </c>
      <c r="E293" s="36">
        <f t="shared" si="19"/>
        <v>4.4207103082353143E-2</v>
      </c>
      <c r="F293" s="36">
        <f t="shared" si="20"/>
        <v>6.2190225267957533E-2</v>
      </c>
      <c r="G293" s="36">
        <f t="shared" si="21"/>
        <v>8.0742746814594521E-2</v>
      </c>
      <c r="H293" s="36">
        <f t="shared" si="22"/>
        <v>0.14367674389401958</v>
      </c>
      <c r="I293" s="36">
        <f t="shared" si="23"/>
        <v>0.18563274194696958</v>
      </c>
      <c r="K293" s="93">
        <f t="shared" si="57"/>
        <v>8</v>
      </c>
      <c r="L293" s="36">
        <f t="shared" si="24"/>
        <v>2.8990838957333336E-2</v>
      </c>
      <c r="M293" s="36">
        <f t="shared" si="25"/>
        <v>3.1931838957333335E-2</v>
      </c>
      <c r="N293" s="36">
        <f t="shared" si="26"/>
        <v>3.4729172290666667E-2</v>
      </c>
      <c r="O293" s="36">
        <f t="shared" si="27"/>
        <v>4.1404283401777778E-2</v>
      </c>
      <c r="P293" s="36">
        <f t="shared" si="28"/>
        <v>5.9348505624E-2</v>
      </c>
      <c r="Q293" s="36">
        <f t="shared" si="29"/>
        <v>7.7880505624000007E-2</v>
      </c>
      <c r="R293" s="36">
        <f t="shared" si="30"/>
        <v>0.14038850562399999</v>
      </c>
      <c r="S293" s="36">
        <f t="shared" si="31"/>
        <v>0.182060505624</v>
      </c>
      <c r="U293" s="93">
        <f t="shared" si="58"/>
        <v>8</v>
      </c>
      <c r="V293" s="36">
        <f t="shared" si="32"/>
        <v>2.6349865051666668E-2</v>
      </c>
      <c r="W293" s="36">
        <f t="shared" si="33"/>
        <v>2.9319865051666665E-2</v>
      </c>
      <c r="X293" s="36">
        <f t="shared" si="34"/>
        <v>3.2129198385000002E-2</v>
      </c>
      <c r="Y293" s="36">
        <f t="shared" si="35"/>
        <v>3.8867309496111113E-2</v>
      </c>
      <c r="Z293" s="36">
        <f t="shared" si="36"/>
        <v>5.6843198385000002E-2</v>
      </c>
      <c r="AA293" s="36">
        <f t="shared" si="37"/>
        <v>7.5400198384999992E-2</v>
      </c>
      <c r="AB293" s="36">
        <f t="shared" si="38"/>
        <v>0.136976198385</v>
      </c>
      <c r="AC293" s="36">
        <f t="shared" si="39"/>
        <v>0.17802686505166668</v>
      </c>
      <c r="AE293" s="93">
        <f t="shared" si="59"/>
        <v>8</v>
      </c>
      <c r="AF293" s="36">
        <f t="shared" si="40"/>
        <v>3.0012992648E-2</v>
      </c>
      <c r="AG293" s="36">
        <f t="shared" si="41"/>
        <v>3.2994659314666663E-2</v>
      </c>
      <c r="AH293" s="36">
        <f t="shared" si="42"/>
        <v>3.5792325981333334E-2</v>
      </c>
      <c r="AI293" s="36">
        <f t="shared" si="43"/>
        <v>4.2546992648E-2</v>
      </c>
      <c r="AJ293" s="36">
        <f t="shared" si="44"/>
        <v>6.0488992647999999E-2</v>
      </c>
      <c r="AK293" s="36">
        <f t="shared" si="45"/>
        <v>7.8986992647999993E-2</v>
      </c>
      <c r="AL293" s="36">
        <f t="shared" si="46"/>
        <v>0.13967199264800001</v>
      </c>
      <c r="AM293" s="36">
        <f t="shared" si="47"/>
        <v>0.18012865931466665</v>
      </c>
      <c r="AO293" s="93">
        <f t="shared" si="60"/>
        <v>8</v>
      </c>
      <c r="AP293" s="36">
        <f t="shared" si="8"/>
        <v>2.7096706039666667E-2</v>
      </c>
      <c r="AQ293" s="36">
        <f t="shared" si="9"/>
        <v>3.0107039373000001E-2</v>
      </c>
      <c r="AR293" s="36">
        <f t="shared" si="10"/>
        <v>3.2880706039666668E-2</v>
      </c>
      <c r="AS293" s="36">
        <f t="shared" si="11"/>
        <v>3.9695039373E-2</v>
      </c>
      <c r="AT293" s="36">
        <f t="shared" si="12"/>
        <v>5.7666039373000001E-2</v>
      </c>
      <c r="AU293" s="36">
        <f t="shared" si="13"/>
        <v>7.6035039373000005E-2</v>
      </c>
      <c r="AV293" s="36">
        <f t="shared" si="14"/>
        <v>0.135797039373</v>
      </c>
      <c r="AW293" s="36">
        <f t="shared" si="15"/>
        <v>0.17563837270633337</v>
      </c>
      <c r="AY293" s="93">
        <f t="shared" si="61"/>
        <v>8</v>
      </c>
      <c r="AZ293" s="118">
        <f t="shared" ca="1" si="48"/>
        <v>2.9760189549666669E-2</v>
      </c>
      <c r="BA293" s="118">
        <f t="shared" ca="1" si="49"/>
        <v>3.2771189549666666E-2</v>
      </c>
      <c r="BB293" s="118">
        <f t="shared" ca="1" si="50"/>
        <v>3.5533522883000004E-2</v>
      </c>
      <c r="BC293" s="118">
        <f t="shared" ca="1" si="51"/>
        <v>4.2443522883000004E-2</v>
      </c>
      <c r="BD293" s="118">
        <f t="shared" ca="1" si="52"/>
        <v>6.0414522883000005E-2</v>
      </c>
      <c r="BE293" s="118">
        <f t="shared" ca="1" si="53"/>
        <v>7.8489522882999999E-2</v>
      </c>
      <c r="BF293" s="118">
        <f t="shared" ca="1" si="54"/>
        <v>0.13724452288299999</v>
      </c>
      <c r="BG293" s="118">
        <f t="shared" ca="1" si="55"/>
        <v>0.176414522883</v>
      </c>
    </row>
    <row r="294" spans="1:59" x14ac:dyDescent="0.3">
      <c r="A294" s="93">
        <f t="shared" si="56"/>
        <v>9</v>
      </c>
      <c r="B294" s="36">
        <f t="shared" si="16"/>
        <v>3.3117883004501997E-2</v>
      </c>
      <c r="C294" s="36">
        <f t="shared" si="17"/>
        <v>3.6258021522621933E-2</v>
      </c>
      <c r="D294" s="36">
        <f t="shared" si="18"/>
        <v>3.8848861854723089E-2</v>
      </c>
      <c r="E294" s="36">
        <f t="shared" si="19"/>
        <v>4.5462216707511841E-2</v>
      </c>
      <c r="F294" s="36">
        <f t="shared" si="20"/>
        <v>6.3371453940424732E-2</v>
      </c>
      <c r="G294" s="36">
        <f t="shared" si="21"/>
        <v>8.1923975487061734E-2</v>
      </c>
      <c r="H294" s="36">
        <f t="shared" si="22"/>
        <v>0.14485797256648678</v>
      </c>
      <c r="I294" s="36">
        <f t="shared" si="23"/>
        <v>0.18681397061943678</v>
      </c>
      <c r="K294" s="93">
        <f t="shared" si="57"/>
        <v>9</v>
      </c>
      <c r="L294" s="36">
        <f t="shared" si="24"/>
        <v>2.9926448115999996E-2</v>
      </c>
      <c r="M294" s="36">
        <f t="shared" si="25"/>
        <v>3.3055448116000002E-2</v>
      </c>
      <c r="N294" s="36">
        <f t="shared" si="26"/>
        <v>3.5637448115999996E-2</v>
      </c>
      <c r="O294" s="36">
        <f t="shared" si="27"/>
        <v>4.2263114782666665E-2</v>
      </c>
      <c r="P294" s="36">
        <f t="shared" si="28"/>
        <v>6.0130448116000004E-2</v>
      </c>
      <c r="Q294" s="36">
        <f t="shared" si="29"/>
        <v>7.8662448115999997E-2</v>
      </c>
      <c r="R294" s="36">
        <f t="shared" si="30"/>
        <v>0.14117044811599999</v>
      </c>
      <c r="S294" s="36">
        <f t="shared" si="31"/>
        <v>0.18284244811600001</v>
      </c>
      <c r="U294" s="93">
        <f t="shared" si="58"/>
        <v>9</v>
      </c>
      <c r="V294" s="36">
        <f t="shared" si="32"/>
        <v>2.7424967211E-2</v>
      </c>
      <c r="W294" s="36">
        <f t="shared" si="33"/>
        <v>3.0578967211000001E-2</v>
      </c>
      <c r="X294" s="36">
        <f t="shared" si="34"/>
        <v>3.3167967211000002E-2</v>
      </c>
      <c r="Y294" s="36">
        <f t="shared" si="35"/>
        <v>3.9855133877666669E-2</v>
      </c>
      <c r="Z294" s="36">
        <f t="shared" si="36"/>
        <v>5.7750967211000009E-2</v>
      </c>
      <c r="AA294" s="36">
        <f t="shared" si="37"/>
        <v>7.6307967211E-2</v>
      </c>
      <c r="AB294" s="36">
        <f t="shared" si="38"/>
        <v>0.13788396721099999</v>
      </c>
      <c r="AC294" s="36">
        <f t="shared" si="39"/>
        <v>0.17893463387766667</v>
      </c>
      <c r="AE294" s="93">
        <f t="shared" si="59"/>
        <v>9</v>
      </c>
      <c r="AF294" s="36">
        <f t="shared" si="40"/>
        <v>3.1170870302000001E-2</v>
      </c>
      <c r="AG294" s="36">
        <f t="shared" si="41"/>
        <v>3.4345870302000002E-2</v>
      </c>
      <c r="AH294" s="36">
        <f t="shared" si="42"/>
        <v>3.6915870301999998E-2</v>
      </c>
      <c r="AI294" s="36">
        <f t="shared" si="43"/>
        <v>4.3620870302E-2</v>
      </c>
      <c r="AJ294" s="36">
        <f t="shared" si="44"/>
        <v>6.1479870302E-2</v>
      </c>
      <c r="AK294" s="36">
        <f t="shared" si="45"/>
        <v>7.9977870302000001E-2</v>
      </c>
      <c r="AL294" s="36">
        <f t="shared" si="46"/>
        <v>0.140662870302</v>
      </c>
      <c r="AM294" s="36">
        <f t="shared" si="47"/>
        <v>0.18111953696866667</v>
      </c>
      <c r="AO294" s="93">
        <f t="shared" si="60"/>
        <v>9</v>
      </c>
      <c r="AP294" s="36">
        <f t="shared" si="8"/>
        <v>2.8246064565999998E-2</v>
      </c>
      <c r="AQ294" s="36">
        <f t="shared" si="9"/>
        <v>3.1455064566000002E-2</v>
      </c>
      <c r="AR294" s="36">
        <f t="shared" si="10"/>
        <v>3.3996064565999996E-2</v>
      </c>
      <c r="AS294" s="36">
        <f t="shared" si="11"/>
        <v>4.0759564565999995E-2</v>
      </c>
      <c r="AT294" s="36">
        <f t="shared" si="12"/>
        <v>5.8644064566E-2</v>
      </c>
      <c r="AU294" s="36">
        <f t="shared" si="13"/>
        <v>7.7013064566000003E-2</v>
      </c>
      <c r="AV294" s="36">
        <f t="shared" si="14"/>
        <v>0.136775064566</v>
      </c>
      <c r="AW294" s="36">
        <f t="shared" si="15"/>
        <v>0.17661639789933337</v>
      </c>
      <c r="AY294" s="93">
        <f t="shared" si="61"/>
        <v>9</v>
      </c>
      <c r="AZ294" s="118">
        <f t="shared" ca="1" si="48"/>
        <v>3.0699921115999996E-2</v>
      </c>
      <c r="BA294" s="118">
        <f t="shared" ca="1" si="49"/>
        <v>3.3906921115999994E-2</v>
      </c>
      <c r="BB294" s="118">
        <f t="shared" ca="1" si="50"/>
        <v>3.6436921115999998E-2</v>
      </c>
      <c r="BC294" s="118">
        <f t="shared" ca="1" si="51"/>
        <v>4.3294921116000001E-2</v>
      </c>
      <c r="BD294" s="118">
        <f t="shared" ca="1" si="52"/>
        <v>6.1175921115999995E-2</v>
      </c>
      <c r="BE294" s="118">
        <f t="shared" ca="1" si="53"/>
        <v>7.9250921115999989E-2</v>
      </c>
      <c r="BF294" s="118">
        <f t="shared" ca="1" si="54"/>
        <v>0.13800592111599999</v>
      </c>
      <c r="BG294" s="118">
        <f t="shared" ca="1" si="55"/>
        <v>0.177175921116</v>
      </c>
    </row>
    <row r="295" spans="1:59" x14ac:dyDescent="0.3">
      <c r="A295" s="93">
        <f t="shared" si="56"/>
        <v>10</v>
      </c>
      <c r="B295" s="36">
        <f t="shared" si="16"/>
        <v>3.4237680308054338E-2</v>
      </c>
      <c r="C295" s="36">
        <f t="shared" si="17"/>
        <v>3.7381211633722544E-2</v>
      </c>
      <c r="D295" s="36">
        <f t="shared" si="18"/>
        <v>3.9943186961920292E-2</v>
      </c>
      <c r="E295" s="36">
        <f t="shared" si="19"/>
        <v>4.653356493987594E-2</v>
      </c>
      <c r="F295" s="36">
        <f t="shared" si="20"/>
        <v>6.4368917220097327E-2</v>
      </c>
      <c r="G295" s="36">
        <f t="shared" si="21"/>
        <v>8.2921438766734329E-2</v>
      </c>
      <c r="H295" s="36">
        <f t="shared" si="22"/>
        <v>0.14585543584615937</v>
      </c>
      <c r="I295" s="36">
        <f t="shared" si="23"/>
        <v>0.1878114338991094</v>
      </c>
      <c r="K295" s="93">
        <f t="shared" si="57"/>
        <v>10</v>
      </c>
      <c r="L295" s="36">
        <f t="shared" si="24"/>
        <v>3.0705771746411765E-2</v>
      </c>
      <c r="M295" s="36">
        <f t="shared" si="25"/>
        <v>3.3823948217000001E-2</v>
      </c>
      <c r="N295" s="36">
        <f t="shared" si="26"/>
        <v>3.6378081550333334E-2</v>
      </c>
      <c r="O295" s="36">
        <f t="shared" si="27"/>
        <v>4.2979503772555556E-2</v>
      </c>
      <c r="P295" s="36">
        <f t="shared" si="28"/>
        <v>6.0769948217000005E-2</v>
      </c>
      <c r="Q295" s="36">
        <f t="shared" si="29"/>
        <v>7.9301948216999998E-2</v>
      </c>
      <c r="R295" s="36">
        <f t="shared" si="30"/>
        <v>0.14180994821699999</v>
      </c>
      <c r="S295" s="36">
        <f t="shared" si="31"/>
        <v>0.18348194821700001</v>
      </c>
      <c r="U295" s="93">
        <f t="shared" si="58"/>
        <v>10</v>
      </c>
      <c r="V295" s="36">
        <f t="shared" si="32"/>
        <v>2.8345238865999999E-2</v>
      </c>
      <c r="W295" s="36">
        <f t="shared" si="33"/>
        <v>3.1486772199333331E-2</v>
      </c>
      <c r="X295" s="36">
        <f t="shared" si="34"/>
        <v>3.404797219933333E-2</v>
      </c>
      <c r="Y295" s="36">
        <f t="shared" si="35"/>
        <v>4.0712461088222227E-2</v>
      </c>
      <c r="Z295" s="36">
        <f t="shared" si="36"/>
        <v>5.8528238866000004E-2</v>
      </c>
      <c r="AA295" s="36">
        <f t="shared" si="37"/>
        <v>7.7085238865999994E-2</v>
      </c>
      <c r="AB295" s="36">
        <f t="shared" si="38"/>
        <v>0.13866123886600001</v>
      </c>
      <c r="AC295" s="36">
        <f t="shared" si="39"/>
        <v>0.17971190553266669</v>
      </c>
      <c r="AE295" s="93">
        <f t="shared" si="59"/>
        <v>10</v>
      </c>
      <c r="AF295" s="36">
        <f t="shared" si="40"/>
        <v>3.2146896121235294E-2</v>
      </c>
      <c r="AG295" s="36">
        <f t="shared" si="41"/>
        <v>3.5305958866333337E-2</v>
      </c>
      <c r="AH295" s="36">
        <f t="shared" si="42"/>
        <v>3.7848558866333336E-2</v>
      </c>
      <c r="AI295" s="36">
        <f t="shared" si="43"/>
        <v>4.4533425533E-2</v>
      </c>
      <c r="AJ295" s="36">
        <f t="shared" si="44"/>
        <v>6.2309425533E-2</v>
      </c>
      <c r="AK295" s="36">
        <f t="shared" si="45"/>
        <v>8.0807425532999994E-2</v>
      </c>
      <c r="AL295" s="36">
        <f t="shared" si="46"/>
        <v>0.14149242553300001</v>
      </c>
      <c r="AM295" s="36">
        <f t="shared" si="47"/>
        <v>0.18194909219966665</v>
      </c>
      <c r="AO295" s="93">
        <f t="shared" si="60"/>
        <v>10</v>
      </c>
      <c r="AP295" s="36">
        <f t="shared" si="8"/>
        <v>2.9217527116588232E-2</v>
      </c>
      <c r="AQ295" s="36">
        <f t="shared" si="9"/>
        <v>3.2406683979333335E-2</v>
      </c>
      <c r="AR295" s="36">
        <f t="shared" si="10"/>
        <v>3.4920817312666663E-2</v>
      </c>
      <c r="AS295" s="36">
        <f t="shared" si="11"/>
        <v>4.1667350646000002E-2</v>
      </c>
      <c r="AT295" s="36">
        <f t="shared" si="12"/>
        <v>5.9465350646000004E-2</v>
      </c>
      <c r="AU295" s="36">
        <f t="shared" si="13"/>
        <v>7.7834350646E-2</v>
      </c>
      <c r="AV295" s="36">
        <f t="shared" si="14"/>
        <v>0.13759635064600001</v>
      </c>
      <c r="AW295" s="36">
        <f t="shared" si="15"/>
        <v>0.17743768397933335</v>
      </c>
      <c r="AY295" s="93">
        <f t="shared" si="61"/>
        <v>10</v>
      </c>
      <c r="AZ295" s="118">
        <f t="shared" ca="1" si="48"/>
        <v>3.1501149090470588E-2</v>
      </c>
      <c r="BA295" s="118">
        <f t="shared" ca="1" si="49"/>
        <v>3.4685541247333335E-2</v>
      </c>
      <c r="BB295" s="118">
        <f t="shared" ca="1" si="50"/>
        <v>3.7187541247333332E-2</v>
      </c>
      <c r="BC295" s="118">
        <f t="shared" ca="1" si="51"/>
        <v>4.4031207914000003E-2</v>
      </c>
      <c r="BD295" s="118">
        <f t="shared" ca="1" si="52"/>
        <v>6.1822207913999998E-2</v>
      </c>
      <c r="BE295" s="118">
        <f t="shared" ca="1" si="53"/>
        <v>7.9897207913999985E-2</v>
      </c>
      <c r="BF295" s="118">
        <f t="shared" ca="1" si="54"/>
        <v>0.13865220791399999</v>
      </c>
      <c r="BG295" s="118">
        <f t="shared" ca="1" si="55"/>
        <v>0.177822207914</v>
      </c>
    </row>
    <row r="296" spans="1:59" x14ac:dyDescent="0.3">
      <c r="A296" s="93">
        <f t="shared" si="56"/>
        <v>11</v>
      </c>
      <c r="B296" s="36">
        <f t="shared" si="16"/>
        <v>3.5199651789915076E-2</v>
      </c>
      <c r="C296" s="36">
        <f t="shared" si="17"/>
        <v>3.8346575923131551E-2</v>
      </c>
      <c r="D296" s="36">
        <f t="shared" si="18"/>
        <v>4.0879686247425898E-2</v>
      </c>
      <c r="E296" s="36">
        <f t="shared" si="19"/>
        <v>4.7447087350548429E-2</v>
      </c>
      <c r="F296" s="36">
        <f t="shared" si="20"/>
        <v>6.5208554678078332E-2</v>
      </c>
      <c r="G296" s="36">
        <f t="shared" si="21"/>
        <v>8.376107622471532E-2</v>
      </c>
      <c r="H296" s="36">
        <f t="shared" si="22"/>
        <v>0.14669507330414036</v>
      </c>
      <c r="I296" s="36">
        <f t="shared" si="23"/>
        <v>0.18865107135709039</v>
      </c>
      <c r="K296" s="93">
        <f t="shared" si="57"/>
        <v>11</v>
      </c>
      <c r="L296" s="36">
        <f t="shared" si="24"/>
        <v>3.138052523882353E-2</v>
      </c>
      <c r="M296" s="36">
        <f t="shared" si="25"/>
        <v>3.4487878180000001E-2</v>
      </c>
      <c r="N296" s="36">
        <f t="shared" si="26"/>
        <v>3.7014144846666666E-2</v>
      </c>
      <c r="O296" s="36">
        <f t="shared" si="27"/>
        <v>4.3591322624444442E-2</v>
      </c>
      <c r="P296" s="36">
        <f t="shared" si="28"/>
        <v>6.1304878180000008E-2</v>
      </c>
      <c r="Q296" s="36">
        <f t="shared" si="29"/>
        <v>7.9836878180000001E-2</v>
      </c>
      <c r="R296" s="36">
        <f t="shared" si="30"/>
        <v>0.14234487818</v>
      </c>
      <c r="S296" s="36">
        <f t="shared" si="31"/>
        <v>0.18401687818000001</v>
      </c>
      <c r="U296" s="93">
        <f t="shared" si="58"/>
        <v>11</v>
      </c>
      <c r="V296" s="36">
        <f t="shared" si="32"/>
        <v>2.9160969848999997E-2</v>
      </c>
      <c r="W296" s="36">
        <f t="shared" si="33"/>
        <v>3.229003651566667E-2</v>
      </c>
      <c r="X296" s="36">
        <f t="shared" si="34"/>
        <v>3.4823436515666668E-2</v>
      </c>
      <c r="Y296" s="36">
        <f t="shared" si="35"/>
        <v>4.1465247626777779E-2</v>
      </c>
      <c r="Z296" s="36">
        <f t="shared" si="36"/>
        <v>5.9200969849000001E-2</v>
      </c>
      <c r="AA296" s="36">
        <f t="shared" si="37"/>
        <v>7.7757969848999992E-2</v>
      </c>
      <c r="AB296" s="36">
        <f t="shared" si="38"/>
        <v>0.13933396984900001</v>
      </c>
      <c r="AC296" s="36">
        <f t="shared" si="39"/>
        <v>0.18038463651566669</v>
      </c>
      <c r="AE296" s="93">
        <f t="shared" si="59"/>
        <v>11</v>
      </c>
      <c r="AF296" s="36">
        <f t="shared" si="40"/>
        <v>3.3026558381470589E-2</v>
      </c>
      <c r="AG296" s="36">
        <f t="shared" si="41"/>
        <v>3.616968387166667E-2</v>
      </c>
      <c r="AH296" s="36">
        <f t="shared" si="42"/>
        <v>3.8684883871666673E-2</v>
      </c>
      <c r="AI296" s="36">
        <f t="shared" si="43"/>
        <v>4.5349617204999998E-2</v>
      </c>
      <c r="AJ296" s="36">
        <f t="shared" si="44"/>
        <v>6.3042617204999998E-2</v>
      </c>
      <c r="AK296" s="36">
        <f t="shared" si="45"/>
        <v>8.1540617204999999E-2</v>
      </c>
      <c r="AL296" s="36">
        <f t="shared" si="46"/>
        <v>0.14222561720499999</v>
      </c>
      <c r="AM296" s="36">
        <f t="shared" si="47"/>
        <v>0.18268228387166666</v>
      </c>
      <c r="AO296" s="93">
        <f t="shared" si="60"/>
        <v>11</v>
      </c>
      <c r="AP296" s="36">
        <f t="shared" si="8"/>
        <v>3.0090533743176471E-2</v>
      </c>
      <c r="AQ296" s="36">
        <f t="shared" si="9"/>
        <v>3.325984746866667E-2</v>
      </c>
      <c r="AR296" s="36">
        <f t="shared" si="10"/>
        <v>3.5747114135333331E-2</v>
      </c>
      <c r="AS296" s="36">
        <f t="shared" si="11"/>
        <v>4.2476680801999997E-2</v>
      </c>
      <c r="AT296" s="36">
        <f t="shared" si="12"/>
        <v>6.0188180802000002E-2</v>
      </c>
      <c r="AU296" s="36">
        <f t="shared" si="13"/>
        <v>7.8557180801999998E-2</v>
      </c>
      <c r="AV296" s="36">
        <f t="shared" si="14"/>
        <v>0.13831918080200001</v>
      </c>
      <c r="AW296" s="36">
        <f t="shared" si="15"/>
        <v>0.17816051413533335</v>
      </c>
      <c r="AY296" s="93">
        <f t="shared" si="61"/>
        <v>11</v>
      </c>
      <c r="AZ296" s="118">
        <f t="shared" ca="1" si="48"/>
        <v>3.2228709235941178E-2</v>
      </c>
      <c r="BA296" s="118">
        <f t="shared" ca="1" si="49"/>
        <v>3.5390493549666668E-2</v>
      </c>
      <c r="BB296" s="118">
        <f t="shared" ca="1" si="50"/>
        <v>3.7864493549666665E-2</v>
      </c>
      <c r="BC296" s="118">
        <f t="shared" ca="1" si="51"/>
        <v>4.4693826882999999E-2</v>
      </c>
      <c r="BD296" s="118">
        <f t="shared" ca="1" si="52"/>
        <v>6.2394826883E-2</v>
      </c>
      <c r="BE296" s="118">
        <f t="shared" ca="1" si="53"/>
        <v>8.0469826883000001E-2</v>
      </c>
      <c r="BF296" s="118">
        <f t="shared" ca="1" si="54"/>
        <v>0.139224826883</v>
      </c>
      <c r="BG296" s="118">
        <f t="shared" ca="1" si="55"/>
        <v>0.17839482688299999</v>
      </c>
    </row>
    <row r="297" spans="1:59" x14ac:dyDescent="0.3">
      <c r="A297" s="93">
        <f t="shared" si="56"/>
        <v>12</v>
      </c>
      <c r="B297" s="36">
        <f t="shared" si="16"/>
        <v>3.602548135461503E-2</v>
      </c>
      <c r="C297" s="36">
        <f t="shared" si="17"/>
        <v>3.917579829537976E-2</v>
      </c>
      <c r="D297" s="36">
        <f t="shared" si="18"/>
        <v>4.1680043615770705E-2</v>
      </c>
      <c r="E297" s="36">
        <f t="shared" si="19"/>
        <v>4.8224467844060134E-2</v>
      </c>
      <c r="F297" s="36">
        <f t="shared" si="20"/>
        <v>6.5912050218898538E-2</v>
      </c>
      <c r="G297" s="36">
        <f t="shared" si="21"/>
        <v>8.4464571765535526E-2</v>
      </c>
      <c r="H297" s="36">
        <f t="shared" si="22"/>
        <v>0.14739856884496058</v>
      </c>
      <c r="I297" s="36">
        <f t="shared" si="23"/>
        <v>0.18935456689791058</v>
      </c>
      <c r="K297" s="93">
        <f t="shared" si="57"/>
        <v>12</v>
      </c>
      <c r="L297" s="36">
        <f t="shared" si="24"/>
        <v>3.1977172833235298E-2</v>
      </c>
      <c r="M297" s="36">
        <f t="shared" si="25"/>
        <v>3.5073702245000005E-2</v>
      </c>
      <c r="N297" s="36">
        <f t="shared" si="26"/>
        <v>3.7572102245000003E-2</v>
      </c>
      <c r="O297" s="36">
        <f t="shared" si="27"/>
        <v>4.4125035578333333E-2</v>
      </c>
      <c r="P297" s="36">
        <f t="shared" si="28"/>
        <v>6.1761702245000008E-2</v>
      </c>
      <c r="Q297" s="36">
        <f t="shared" si="29"/>
        <v>8.0293702245000001E-2</v>
      </c>
      <c r="R297" s="36">
        <f t="shared" si="30"/>
        <v>0.142801702245</v>
      </c>
      <c r="S297" s="36">
        <f t="shared" si="31"/>
        <v>0.18447370224500001</v>
      </c>
      <c r="U297" s="93">
        <f t="shared" si="58"/>
        <v>12</v>
      </c>
      <c r="V297" s="36">
        <f t="shared" si="32"/>
        <v>2.9890670624999997E-2</v>
      </c>
      <c r="W297" s="36">
        <f t="shared" si="33"/>
        <v>3.3007270625000001E-2</v>
      </c>
      <c r="X297" s="36">
        <f t="shared" si="34"/>
        <v>3.5512870624999998E-2</v>
      </c>
      <c r="Y297" s="36">
        <f t="shared" si="35"/>
        <v>4.2132003958333331E-2</v>
      </c>
      <c r="Z297" s="36">
        <f t="shared" si="36"/>
        <v>5.9787670625000004E-2</v>
      </c>
      <c r="AA297" s="36">
        <f t="shared" si="37"/>
        <v>7.8344670625000001E-2</v>
      </c>
      <c r="AB297" s="36">
        <f t="shared" si="38"/>
        <v>0.13992067062499999</v>
      </c>
      <c r="AC297" s="36">
        <f t="shared" si="39"/>
        <v>0.18097133729166667</v>
      </c>
      <c r="AE297" s="93">
        <f t="shared" si="59"/>
        <v>12</v>
      </c>
      <c r="AF297" s="36">
        <f t="shared" si="40"/>
        <v>3.3851551600705881E-2</v>
      </c>
      <c r="AG297" s="36">
        <f t="shared" si="41"/>
        <v>3.6978739836000002E-2</v>
      </c>
      <c r="AH297" s="36">
        <f t="shared" si="42"/>
        <v>3.9466539836E-2</v>
      </c>
      <c r="AI297" s="36">
        <f t="shared" si="43"/>
        <v>4.6111139836000001E-2</v>
      </c>
      <c r="AJ297" s="36">
        <f t="shared" si="44"/>
        <v>6.3721139836000001E-2</v>
      </c>
      <c r="AK297" s="36">
        <f t="shared" si="45"/>
        <v>8.2219139836000002E-2</v>
      </c>
      <c r="AL297" s="36">
        <f t="shared" si="46"/>
        <v>0.142904139836</v>
      </c>
      <c r="AM297" s="36">
        <f t="shared" si="47"/>
        <v>0.18336080650266667</v>
      </c>
      <c r="AO297" s="93">
        <f t="shared" si="60"/>
        <v>12</v>
      </c>
      <c r="AP297" s="36">
        <f t="shared" si="8"/>
        <v>3.0902817229764706E-2</v>
      </c>
      <c r="AQ297" s="36">
        <f t="shared" si="9"/>
        <v>3.4052287818000002E-2</v>
      </c>
      <c r="AR297" s="36">
        <f t="shared" si="10"/>
        <v>3.6512687818000003E-2</v>
      </c>
      <c r="AS297" s="36">
        <f t="shared" si="11"/>
        <v>4.3225287818000002E-2</v>
      </c>
      <c r="AT297" s="36">
        <f t="shared" si="12"/>
        <v>6.0850287818000004E-2</v>
      </c>
      <c r="AU297" s="36">
        <f t="shared" si="13"/>
        <v>7.9219287818E-2</v>
      </c>
      <c r="AV297" s="36">
        <f t="shared" si="14"/>
        <v>0.13898128781800001</v>
      </c>
      <c r="AW297" s="36">
        <f t="shared" si="15"/>
        <v>0.17882262115133335</v>
      </c>
      <c r="AY297" s="93">
        <f t="shared" si="61"/>
        <v>12</v>
      </c>
      <c r="AZ297" s="118">
        <f t="shared" ca="1" si="48"/>
        <v>3.2909482987411767E-2</v>
      </c>
      <c r="BA297" s="118">
        <f t="shared" ca="1" si="49"/>
        <v>3.6048659458000003E-2</v>
      </c>
      <c r="BB297" s="118">
        <f t="shared" ca="1" si="50"/>
        <v>3.8494659458E-2</v>
      </c>
      <c r="BC297" s="118">
        <f t="shared" ca="1" si="51"/>
        <v>4.5309659458000001E-2</v>
      </c>
      <c r="BD297" s="118">
        <f t="shared" ca="1" si="52"/>
        <v>6.2920659458000003E-2</v>
      </c>
      <c r="BE297" s="118">
        <f t="shared" ca="1" si="53"/>
        <v>8.0995659457999997E-2</v>
      </c>
      <c r="BF297" s="118">
        <f t="shared" ca="1" si="54"/>
        <v>0.139750659458</v>
      </c>
      <c r="BG297" s="118">
        <f t="shared" ca="1" si="55"/>
        <v>0.17892065945799998</v>
      </c>
    </row>
    <row r="298" spans="1:59" x14ac:dyDescent="0.3">
      <c r="A298" s="93">
        <f t="shared" si="56"/>
        <v>13</v>
      </c>
      <c r="B298" s="36">
        <f t="shared" si="16"/>
        <v>3.674437428789587E-2</v>
      </c>
      <c r="C298" s="36">
        <f t="shared" si="17"/>
        <v>3.989808403620887E-2</v>
      </c>
      <c r="D298" s="36">
        <f t="shared" si="18"/>
        <v>4.2373464352696399E-2</v>
      </c>
      <c r="E298" s="36">
        <f t="shared" si="19"/>
        <v>4.8894911706152719E-2</v>
      </c>
      <c r="F298" s="36">
        <f t="shared" si="20"/>
        <v>6.6508609128299631E-2</v>
      </c>
      <c r="G298" s="36">
        <f t="shared" si="21"/>
        <v>8.5061130674936619E-2</v>
      </c>
      <c r="H298" s="36">
        <f t="shared" si="22"/>
        <v>0.14799512775436166</v>
      </c>
      <c r="I298" s="36">
        <f t="shared" si="23"/>
        <v>0.18995112580731169</v>
      </c>
      <c r="K298" s="93">
        <f t="shared" si="57"/>
        <v>13</v>
      </c>
      <c r="L298" s="36">
        <f t="shared" si="24"/>
        <v>3.2515192816647054E-2</v>
      </c>
      <c r="M298" s="36">
        <f t="shared" si="25"/>
        <v>3.5600898699000003E-2</v>
      </c>
      <c r="N298" s="36">
        <f t="shared" si="26"/>
        <v>3.8071432032333333E-2</v>
      </c>
      <c r="O298" s="36">
        <f t="shared" si="27"/>
        <v>4.4600120921222224E-2</v>
      </c>
      <c r="P298" s="36">
        <f t="shared" si="28"/>
        <v>6.2159898699000002E-2</v>
      </c>
      <c r="Q298" s="36">
        <f t="shared" si="29"/>
        <v>8.0691898699000009E-2</v>
      </c>
      <c r="R298" s="36">
        <f t="shared" si="30"/>
        <v>0.14319989869899999</v>
      </c>
      <c r="S298" s="36">
        <f t="shared" si="31"/>
        <v>0.184871898699</v>
      </c>
      <c r="U298" s="93">
        <f t="shared" si="58"/>
        <v>13</v>
      </c>
      <c r="V298" s="36">
        <f t="shared" si="32"/>
        <v>3.0552178499999999E-2</v>
      </c>
      <c r="W298" s="36">
        <f t="shared" si="33"/>
        <v>3.3656311833333334E-2</v>
      </c>
      <c r="X298" s="36">
        <f t="shared" si="34"/>
        <v>3.6134111833333329E-2</v>
      </c>
      <c r="Y298" s="36">
        <f t="shared" si="35"/>
        <v>4.273056738888889E-2</v>
      </c>
      <c r="Z298" s="36">
        <f t="shared" si="36"/>
        <v>6.0306178500000002E-2</v>
      </c>
      <c r="AA298" s="36">
        <f t="shared" si="37"/>
        <v>7.8863178499999992E-2</v>
      </c>
      <c r="AB298" s="36">
        <f t="shared" si="38"/>
        <v>0.14043917850000001</v>
      </c>
      <c r="AC298" s="36">
        <f t="shared" si="39"/>
        <v>0.18148984516666669</v>
      </c>
      <c r="AE298" s="93">
        <f t="shared" si="59"/>
        <v>13</v>
      </c>
      <c r="AF298" s="36">
        <f t="shared" si="40"/>
        <v>3.4635968019941177E-2</v>
      </c>
      <c r="AG298" s="36">
        <f t="shared" si="41"/>
        <v>3.7747219000333336E-2</v>
      </c>
      <c r="AH298" s="36">
        <f t="shared" si="42"/>
        <v>4.0207619000333338E-2</v>
      </c>
      <c r="AI298" s="36">
        <f t="shared" si="43"/>
        <v>4.6832085666999999E-2</v>
      </c>
      <c r="AJ298" s="36">
        <f t="shared" si="44"/>
        <v>6.4359085666999993E-2</v>
      </c>
      <c r="AK298" s="36">
        <f t="shared" si="45"/>
        <v>8.2857085667000008E-2</v>
      </c>
      <c r="AL298" s="36">
        <f t="shared" si="46"/>
        <v>0.143542085667</v>
      </c>
      <c r="AM298" s="36">
        <f t="shared" si="47"/>
        <v>0.18399875233366667</v>
      </c>
      <c r="AO298" s="93">
        <f t="shared" si="60"/>
        <v>13</v>
      </c>
      <c r="AP298" s="36">
        <f t="shared" si="8"/>
        <v>3.1679009794352939E-2</v>
      </c>
      <c r="AQ298" s="36">
        <f t="shared" si="9"/>
        <v>3.4808637245333333E-2</v>
      </c>
      <c r="AR298" s="36">
        <f t="shared" si="10"/>
        <v>3.7242170578666661E-2</v>
      </c>
      <c r="AS298" s="36">
        <f t="shared" si="11"/>
        <v>4.3937803912000001E-2</v>
      </c>
      <c r="AT298" s="36">
        <f t="shared" si="12"/>
        <v>6.1476303911999999E-2</v>
      </c>
      <c r="AU298" s="36">
        <f t="shared" si="13"/>
        <v>7.984530391200001E-2</v>
      </c>
      <c r="AV298" s="36">
        <f t="shared" si="14"/>
        <v>0.13960730391199999</v>
      </c>
      <c r="AW298" s="36">
        <f t="shared" si="15"/>
        <v>0.17944863724533336</v>
      </c>
      <c r="AY298" s="93">
        <f t="shared" si="61"/>
        <v>13</v>
      </c>
      <c r="AZ298" s="118">
        <f t="shared" ca="1" si="48"/>
        <v>3.3559485649882356E-2</v>
      </c>
      <c r="BA298" s="118">
        <f t="shared" ca="1" si="49"/>
        <v>3.6676054277333336E-2</v>
      </c>
      <c r="BB298" s="118">
        <f t="shared" ca="1" si="50"/>
        <v>3.9094054277333333E-2</v>
      </c>
      <c r="BC298" s="118">
        <f t="shared" ca="1" si="51"/>
        <v>4.5894720944000003E-2</v>
      </c>
      <c r="BD298" s="118">
        <f t="shared" ca="1" si="52"/>
        <v>6.3415720943999998E-2</v>
      </c>
      <c r="BE298" s="118">
        <f t="shared" ca="1" si="53"/>
        <v>8.1490720943999992E-2</v>
      </c>
      <c r="BF298" s="118">
        <f t="shared" ca="1" si="54"/>
        <v>0.14024572094400001</v>
      </c>
      <c r="BG298" s="118">
        <f t="shared" ca="1" si="55"/>
        <v>0.17941572094399999</v>
      </c>
    </row>
    <row r="299" spans="1:59" x14ac:dyDescent="0.3">
      <c r="A299" s="93">
        <f t="shared" si="56"/>
        <v>14</v>
      </c>
      <c r="B299" s="36">
        <f t="shared" si="16"/>
        <v>3.7379770412683817E-2</v>
      </c>
      <c r="C299" s="36">
        <f t="shared" si="17"/>
        <v>4.0536872968545079E-2</v>
      </c>
      <c r="D299" s="36">
        <f t="shared" si="18"/>
        <v>4.2983388281129208E-2</v>
      </c>
      <c r="E299" s="36">
        <f t="shared" si="19"/>
        <v>4.9481858759752417E-2</v>
      </c>
      <c r="F299" s="36">
        <f t="shared" si="20"/>
        <v>6.7021671229207824E-2</v>
      </c>
      <c r="G299" s="36">
        <f t="shared" si="21"/>
        <v>8.5574192775844826E-2</v>
      </c>
      <c r="H299" s="36">
        <f t="shared" si="22"/>
        <v>0.14850818985526987</v>
      </c>
      <c r="I299" s="36">
        <f t="shared" si="23"/>
        <v>0.1904641879082199</v>
      </c>
      <c r="K299" s="93">
        <f t="shared" si="57"/>
        <v>14</v>
      </c>
      <c r="L299" s="36">
        <f t="shared" si="24"/>
        <v>3.3008792291058825E-2</v>
      </c>
      <c r="M299" s="36">
        <f t="shared" si="25"/>
        <v>3.6083674644000002E-2</v>
      </c>
      <c r="N299" s="36">
        <f t="shared" si="26"/>
        <v>3.8526341310666665E-2</v>
      </c>
      <c r="O299" s="36">
        <f t="shared" si="27"/>
        <v>4.5030785755111116E-2</v>
      </c>
      <c r="P299" s="36">
        <f t="shared" si="28"/>
        <v>6.2513674644000011E-2</v>
      </c>
      <c r="Q299" s="36">
        <f t="shared" si="29"/>
        <v>8.1045674644000004E-2</v>
      </c>
      <c r="R299" s="36">
        <f t="shared" si="30"/>
        <v>0.14355367464399998</v>
      </c>
      <c r="S299" s="36">
        <f t="shared" si="31"/>
        <v>0.18522567464400003</v>
      </c>
      <c r="U299" s="93">
        <f t="shared" si="58"/>
        <v>14</v>
      </c>
      <c r="V299" s="36">
        <f t="shared" si="32"/>
        <v>3.1158567440999999E-2</v>
      </c>
      <c r="W299" s="36">
        <f t="shared" si="33"/>
        <v>3.4250234107666665E-2</v>
      </c>
      <c r="X299" s="36">
        <f t="shared" si="34"/>
        <v>3.6700234107666665E-2</v>
      </c>
      <c r="Y299" s="36">
        <f t="shared" si="35"/>
        <v>4.3274011885444441E-2</v>
      </c>
      <c r="Z299" s="36">
        <f t="shared" si="36"/>
        <v>6.0769567441000004E-2</v>
      </c>
      <c r="AA299" s="36">
        <f t="shared" si="37"/>
        <v>7.9326567441000001E-2</v>
      </c>
      <c r="AB299" s="36">
        <f t="shared" si="38"/>
        <v>0.14090256744099999</v>
      </c>
      <c r="AC299" s="36">
        <f t="shared" si="39"/>
        <v>0.18195323410766667</v>
      </c>
      <c r="AE299" s="93">
        <f t="shared" si="59"/>
        <v>14</v>
      </c>
      <c r="AF299" s="36">
        <f t="shared" si="40"/>
        <v>3.5383711066176472E-2</v>
      </c>
      <c r="AG299" s="36">
        <f t="shared" si="41"/>
        <v>3.8479024791666663E-2</v>
      </c>
      <c r="AH299" s="36">
        <f t="shared" si="42"/>
        <v>4.0912024791666668E-2</v>
      </c>
      <c r="AI299" s="36">
        <f t="shared" si="43"/>
        <v>4.7516358125000005E-2</v>
      </c>
      <c r="AJ299" s="36">
        <f t="shared" si="44"/>
        <v>6.4960358125000006E-2</v>
      </c>
      <c r="AK299" s="36">
        <f t="shared" si="45"/>
        <v>8.3458358124999993E-2</v>
      </c>
      <c r="AL299" s="36">
        <f t="shared" si="46"/>
        <v>0.14414335812500001</v>
      </c>
      <c r="AM299" s="36">
        <f t="shared" si="47"/>
        <v>0.18460002479166665</v>
      </c>
      <c r="AO299" s="93">
        <f t="shared" si="60"/>
        <v>14</v>
      </c>
      <c r="AP299" s="36">
        <f t="shared" si="8"/>
        <v>3.2421812798941171E-2</v>
      </c>
      <c r="AQ299" s="36">
        <f t="shared" si="9"/>
        <v>3.5531597112666666E-2</v>
      </c>
      <c r="AR299" s="36">
        <f t="shared" si="10"/>
        <v>3.7938263779333334E-2</v>
      </c>
      <c r="AS299" s="36">
        <f t="shared" si="11"/>
        <v>4.4616930446E-2</v>
      </c>
      <c r="AT299" s="36">
        <f t="shared" si="12"/>
        <v>6.2068930445999995E-2</v>
      </c>
      <c r="AU299" s="36">
        <f t="shared" si="13"/>
        <v>8.0437930446000006E-2</v>
      </c>
      <c r="AV299" s="36">
        <f t="shared" si="14"/>
        <v>0.14019993044599999</v>
      </c>
      <c r="AW299" s="36">
        <f t="shared" si="15"/>
        <v>0.18004126377933335</v>
      </c>
      <c r="AY299" s="93">
        <f t="shared" si="61"/>
        <v>14</v>
      </c>
      <c r="AZ299" s="118">
        <f t="shared" ca="1" si="48"/>
        <v>3.4181750191352944E-2</v>
      </c>
      <c r="BA299" s="118">
        <f t="shared" ca="1" si="49"/>
        <v>3.7275710975666669E-2</v>
      </c>
      <c r="BB299" s="118">
        <f t="shared" ca="1" si="50"/>
        <v>3.9665710975666665E-2</v>
      </c>
      <c r="BC299" s="118">
        <f t="shared" ca="1" si="51"/>
        <v>4.6452044309000004E-2</v>
      </c>
      <c r="BD299" s="118">
        <f t="shared" ca="1" si="52"/>
        <v>6.3883044308999992E-2</v>
      </c>
      <c r="BE299" s="118">
        <f t="shared" ca="1" si="53"/>
        <v>8.1958044309E-2</v>
      </c>
      <c r="BF299" s="118">
        <f t="shared" ca="1" si="54"/>
        <v>0.140713044309</v>
      </c>
      <c r="BG299" s="118">
        <f t="shared" ca="1" si="55"/>
        <v>0.17988304430899998</v>
      </c>
    </row>
    <row r="300" spans="1:59" x14ac:dyDescent="0.3">
      <c r="A300" s="93">
        <f t="shared" si="56"/>
        <v>15</v>
      </c>
      <c r="B300" s="36">
        <f t="shared" si="16"/>
        <v>3.7948334035835564E-2</v>
      </c>
      <c r="C300" s="36">
        <f t="shared" si="17"/>
        <v>4.1108829399245088E-2</v>
      </c>
      <c r="D300" s="36">
        <f t="shared" si="18"/>
        <v>4.3526479707925808E-2</v>
      </c>
      <c r="E300" s="36">
        <f t="shared" si="19"/>
        <v>5.0001973311715915E-2</v>
      </c>
      <c r="F300" s="36">
        <f t="shared" si="20"/>
        <v>6.7467900828479838E-2</v>
      </c>
      <c r="G300" s="36">
        <f t="shared" si="21"/>
        <v>8.6020422375116826E-2</v>
      </c>
      <c r="H300" s="36">
        <f t="shared" si="22"/>
        <v>0.14895441945454188</v>
      </c>
      <c r="I300" s="36">
        <f t="shared" si="23"/>
        <v>0.19091041750749188</v>
      </c>
      <c r="K300" s="93">
        <f t="shared" si="57"/>
        <v>15</v>
      </c>
      <c r="L300" s="36">
        <f t="shared" si="24"/>
        <v>3.3468162221470588E-2</v>
      </c>
      <c r="M300" s="36">
        <f t="shared" si="25"/>
        <v>3.6532221045E-2</v>
      </c>
      <c r="N300" s="36">
        <f t="shared" si="26"/>
        <v>3.8947021045000002E-2</v>
      </c>
      <c r="O300" s="36">
        <f t="shared" si="27"/>
        <v>4.5427221045000007E-2</v>
      </c>
      <c r="P300" s="36">
        <f t="shared" si="28"/>
        <v>6.2833221044999998E-2</v>
      </c>
      <c r="Q300" s="36">
        <f t="shared" si="29"/>
        <v>8.1365221045000005E-2</v>
      </c>
      <c r="R300" s="36">
        <f t="shared" si="30"/>
        <v>0.143873221045</v>
      </c>
      <c r="S300" s="36">
        <f t="shared" si="31"/>
        <v>0.18554522104500001</v>
      </c>
      <c r="U300" s="93">
        <f t="shared" si="58"/>
        <v>15</v>
      </c>
      <c r="V300" s="36">
        <f t="shared" si="32"/>
        <v>3.1719652516999999E-2</v>
      </c>
      <c r="W300" s="36">
        <f t="shared" si="33"/>
        <v>3.4798852516999997E-2</v>
      </c>
      <c r="X300" s="36">
        <f t="shared" si="34"/>
        <v>3.7221052516999996E-2</v>
      </c>
      <c r="Y300" s="36">
        <f t="shared" si="35"/>
        <v>4.3772152516999993E-2</v>
      </c>
      <c r="Z300" s="36">
        <f t="shared" si="36"/>
        <v>6.1187652517000007E-2</v>
      </c>
      <c r="AA300" s="36">
        <f t="shared" si="37"/>
        <v>7.9744652516999998E-2</v>
      </c>
      <c r="AB300" s="36">
        <f t="shared" si="38"/>
        <v>0.14132065251699999</v>
      </c>
      <c r="AC300" s="36">
        <f t="shared" si="39"/>
        <v>0.18237131918366667</v>
      </c>
      <c r="AE300" s="93">
        <f t="shared" si="59"/>
        <v>15</v>
      </c>
      <c r="AF300" s="36">
        <f t="shared" si="40"/>
        <v>3.6097698327411762E-2</v>
      </c>
      <c r="AG300" s="36">
        <f t="shared" si="41"/>
        <v>3.9177074797999999E-2</v>
      </c>
      <c r="AH300" s="36">
        <f t="shared" si="42"/>
        <v>4.1582674797999999E-2</v>
      </c>
      <c r="AI300" s="36">
        <f t="shared" si="43"/>
        <v>4.8166874797999998E-2</v>
      </c>
      <c r="AJ300" s="36">
        <f t="shared" si="44"/>
        <v>6.5527874797999999E-2</v>
      </c>
      <c r="AK300" s="36">
        <f t="shared" si="45"/>
        <v>8.4025874798E-2</v>
      </c>
      <c r="AL300" s="36">
        <f t="shared" si="46"/>
        <v>0.14471087479799999</v>
      </c>
      <c r="AM300" s="36">
        <f t="shared" si="47"/>
        <v>0.18516754146466666</v>
      </c>
      <c r="AO300" s="93">
        <f t="shared" si="60"/>
        <v>15</v>
      </c>
      <c r="AP300" s="36">
        <f t="shared" si="8"/>
        <v>3.313587705452941E-2</v>
      </c>
      <c r="AQ300" s="36">
        <f t="shared" si="9"/>
        <v>3.6225818230999997E-2</v>
      </c>
      <c r="AR300" s="36">
        <f t="shared" si="10"/>
        <v>3.8605618230999998E-2</v>
      </c>
      <c r="AS300" s="36">
        <f t="shared" si="11"/>
        <v>4.5267318230999998E-2</v>
      </c>
      <c r="AT300" s="36">
        <f t="shared" si="12"/>
        <v>6.2632818231000004E-2</v>
      </c>
      <c r="AU300" s="36">
        <f t="shared" si="13"/>
        <v>8.1001818231E-2</v>
      </c>
      <c r="AV300" s="36">
        <f t="shared" si="14"/>
        <v>0.14076381823100001</v>
      </c>
      <c r="AW300" s="36">
        <f t="shared" si="15"/>
        <v>0.18060515156433335</v>
      </c>
      <c r="AY300" s="93">
        <f t="shared" si="61"/>
        <v>15</v>
      </c>
      <c r="AZ300" s="118">
        <f t="shared" ca="1" si="48"/>
        <v>3.4781422207823529E-2</v>
      </c>
      <c r="BA300" s="118">
        <f t="shared" ca="1" si="49"/>
        <v>3.7852775148999998E-2</v>
      </c>
      <c r="BB300" s="118">
        <f t="shared" ca="1" si="50"/>
        <v>4.0214775148999994E-2</v>
      </c>
      <c r="BC300" s="118">
        <f t="shared" ca="1" si="51"/>
        <v>4.6986775149000001E-2</v>
      </c>
      <c r="BD300" s="118">
        <f t="shared" ca="1" si="52"/>
        <v>6.4327775148999997E-2</v>
      </c>
      <c r="BE300" s="118">
        <f t="shared" ca="1" si="53"/>
        <v>8.240277514899999E-2</v>
      </c>
      <c r="BF300" s="118">
        <f t="shared" ca="1" si="54"/>
        <v>0.14115777514899999</v>
      </c>
      <c r="BG300" s="118">
        <f t="shared" ca="1" si="55"/>
        <v>0.180327775149</v>
      </c>
    </row>
    <row r="301" spans="1:59" x14ac:dyDescent="0.3">
      <c r="A301" s="93">
        <f t="shared" si="56"/>
        <v>16</v>
      </c>
      <c r="B301" s="36">
        <f t="shared" si="16"/>
        <v>3.8463127750373499E-2</v>
      </c>
      <c r="C301" s="36">
        <f t="shared" si="17"/>
        <v>4.1627015921331292E-2</v>
      </c>
      <c r="D301" s="36">
        <f t="shared" si="18"/>
        <v>4.4015801226108611E-2</v>
      </c>
      <c r="E301" s="36">
        <f t="shared" si="19"/>
        <v>5.0468317955065609E-2</v>
      </c>
      <c r="F301" s="36">
        <f t="shared" si="20"/>
        <v>6.7860360519138019E-2</v>
      </c>
      <c r="G301" s="36">
        <f t="shared" si="21"/>
        <v>8.6412882065775021E-2</v>
      </c>
      <c r="H301" s="36">
        <f t="shared" si="22"/>
        <v>0.14934687914520006</v>
      </c>
      <c r="I301" s="36">
        <f t="shared" si="23"/>
        <v>0.19130287719815009</v>
      </c>
      <c r="K301" s="93">
        <f t="shared" si="57"/>
        <v>16</v>
      </c>
      <c r="L301" s="36">
        <f t="shared" si="24"/>
        <v>3.3901377782882353E-2</v>
      </c>
      <c r="M301" s="36">
        <f t="shared" si="25"/>
        <v>3.6954613077000001E-2</v>
      </c>
      <c r="N301" s="36">
        <f t="shared" si="26"/>
        <v>3.9341546410333335E-2</v>
      </c>
      <c r="O301" s="36">
        <f t="shared" si="27"/>
        <v>4.5797501965888887E-2</v>
      </c>
      <c r="P301" s="36">
        <f t="shared" si="28"/>
        <v>6.3126613077000002E-2</v>
      </c>
      <c r="Q301" s="36">
        <f t="shared" si="29"/>
        <v>8.1658613077000008E-2</v>
      </c>
      <c r="R301" s="36">
        <f t="shared" si="30"/>
        <v>0.14416661307699999</v>
      </c>
      <c r="S301" s="36">
        <f t="shared" si="31"/>
        <v>0.185838613077</v>
      </c>
      <c r="U301" s="93">
        <f t="shared" si="58"/>
        <v>16</v>
      </c>
      <c r="V301" s="36">
        <f t="shared" si="32"/>
        <v>3.2242537106000002E-2</v>
      </c>
      <c r="W301" s="36">
        <f t="shared" si="33"/>
        <v>3.5309270439333337E-2</v>
      </c>
      <c r="X301" s="36">
        <f t="shared" si="34"/>
        <v>3.7703670439333335E-2</v>
      </c>
      <c r="Y301" s="36">
        <f t="shared" si="35"/>
        <v>4.4232092661555561E-2</v>
      </c>
      <c r="Z301" s="36">
        <f t="shared" si="36"/>
        <v>6.1567537106000006E-2</v>
      </c>
      <c r="AA301" s="36">
        <f t="shared" si="37"/>
        <v>8.0124537105999996E-2</v>
      </c>
      <c r="AB301" s="36">
        <f t="shared" si="38"/>
        <v>0.141700537106</v>
      </c>
      <c r="AC301" s="36">
        <f t="shared" si="39"/>
        <v>0.18275120377266668</v>
      </c>
      <c r="AE301" s="93">
        <f t="shared" si="59"/>
        <v>16</v>
      </c>
      <c r="AF301" s="36">
        <f t="shared" si="40"/>
        <v>3.6779485789647057E-2</v>
      </c>
      <c r="AG301" s="36">
        <f t="shared" si="41"/>
        <v>3.9842925005333332E-2</v>
      </c>
      <c r="AH301" s="36">
        <f t="shared" si="42"/>
        <v>4.2221125005333329E-2</v>
      </c>
      <c r="AI301" s="36">
        <f t="shared" si="43"/>
        <v>4.8785191672000003E-2</v>
      </c>
      <c r="AJ301" s="36">
        <f t="shared" si="44"/>
        <v>6.6063191672000005E-2</v>
      </c>
      <c r="AK301" s="36">
        <f t="shared" si="45"/>
        <v>8.4561191671999991E-2</v>
      </c>
      <c r="AL301" s="36">
        <f t="shared" si="46"/>
        <v>0.14524619167199998</v>
      </c>
      <c r="AM301" s="36">
        <f t="shared" si="47"/>
        <v>0.18570285833866668</v>
      </c>
      <c r="AO301" s="93">
        <f t="shared" si="60"/>
        <v>16</v>
      </c>
      <c r="AP301" s="36">
        <f t="shared" si="8"/>
        <v>3.3822778230117645E-2</v>
      </c>
      <c r="AQ301" s="36">
        <f t="shared" si="9"/>
        <v>3.6892876269333338E-2</v>
      </c>
      <c r="AR301" s="36">
        <f t="shared" si="10"/>
        <v>3.9245809602666666E-2</v>
      </c>
      <c r="AS301" s="36">
        <f t="shared" si="11"/>
        <v>4.5890542936000006E-2</v>
      </c>
      <c r="AT301" s="36">
        <f t="shared" si="12"/>
        <v>6.3169542935999995E-2</v>
      </c>
      <c r="AU301" s="36">
        <f t="shared" si="13"/>
        <v>8.1538542936000005E-2</v>
      </c>
      <c r="AV301" s="36">
        <f t="shared" si="14"/>
        <v>0.141300542936</v>
      </c>
      <c r="AW301" s="36">
        <f t="shared" si="15"/>
        <v>0.18114187626933337</v>
      </c>
      <c r="AY301" s="93">
        <f t="shared" si="61"/>
        <v>16</v>
      </c>
      <c r="AZ301" s="118">
        <f t="shared" ca="1" si="48"/>
        <v>3.5361109517294119E-2</v>
      </c>
      <c r="BA301" s="118">
        <f t="shared" ca="1" si="49"/>
        <v>3.8409854615333333E-2</v>
      </c>
      <c r="BB301" s="118">
        <f t="shared" ca="1" si="50"/>
        <v>4.0743854615333336E-2</v>
      </c>
      <c r="BC301" s="118">
        <f t="shared" ca="1" si="51"/>
        <v>4.7501521281999998E-2</v>
      </c>
      <c r="BD301" s="118">
        <f t="shared" ca="1" si="52"/>
        <v>6.4752521282E-2</v>
      </c>
      <c r="BE301" s="118">
        <f t="shared" ca="1" si="53"/>
        <v>8.2827521281999994E-2</v>
      </c>
      <c r="BF301" s="118">
        <f t="shared" ca="1" si="54"/>
        <v>0.141582521282</v>
      </c>
      <c r="BG301" s="118">
        <f t="shared" ca="1" si="55"/>
        <v>0.18075252128199998</v>
      </c>
    </row>
    <row r="302" spans="1:59" x14ac:dyDescent="0.3">
      <c r="A302" s="93">
        <f t="shared" si="56"/>
        <v>17</v>
      </c>
      <c r="B302" s="36">
        <f t="shared" si="16"/>
        <v>3.8934024689337154E-2</v>
      </c>
      <c r="C302" s="36">
        <f t="shared" si="17"/>
        <v>4.210130566784321E-2</v>
      </c>
      <c r="D302" s="36">
        <f t="shared" si="18"/>
        <v>4.446122596871712E-2</v>
      </c>
      <c r="E302" s="36">
        <f t="shared" si="19"/>
        <v>5.0890765822841008E-2</v>
      </c>
      <c r="F302" s="36">
        <f t="shared" si="20"/>
        <v>6.8208923434221927E-2</v>
      </c>
      <c r="G302" s="36">
        <f t="shared" si="21"/>
        <v>8.6761444980858929E-2</v>
      </c>
      <c r="H302" s="36">
        <f t="shared" si="22"/>
        <v>0.14969544206028398</v>
      </c>
      <c r="I302" s="36">
        <f t="shared" si="23"/>
        <v>0.19165144011323398</v>
      </c>
      <c r="K302" s="93">
        <f t="shared" si="57"/>
        <v>17</v>
      </c>
      <c r="L302" s="36">
        <f t="shared" si="24"/>
        <v>3.4314613199294117E-2</v>
      </c>
      <c r="M302" s="36">
        <f t="shared" si="25"/>
        <v>3.7357024964E-2</v>
      </c>
      <c r="N302" s="36">
        <f t="shared" si="26"/>
        <v>3.9716091630666667E-2</v>
      </c>
      <c r="O302" s="36">
        <f t="shared" si="27"/>
        <v>4.614780274177778E-2</v>
      </c>
      <c r="P302" s="36">
        <f t="shared" si="28"/>
        <v>6.3400024964000004E-2</v>
      </c>
      <c r="Q302" s="36">
        <f t="shared" si="29"/>
        <v>8.1932024964000011E-2</v>
      </c>
      <c r="R302" s="36">
        <f t="shared" si="30"/>
        <v>0.14444002496399999</v>
      </c>
      <c r="S302" s="36">
        <f t="shared" si="31"/>
        <v>0.18611202496400001</v>
      </c>
      <c r="U302" s="93">
        <f t="shared" si="58"/>
        <v>17</v>
      </c>
      <c r="V302" s="36">
        <f t="shared" si="32"/>
        <v>3.2732641866000001E-2</v>
      </c>
      <c r="W302" s="36">
        <f t="shared" si="33"/>
        <v>3.5786908532666667E-2</v>
      </c>
      <c r="X302" s="36">
        <f t="shared" si="34"/>
        <v>3.8153508532666663E-2</v>
      </c>
      <c r="Y302" s="36">
        <f t="shared" si="35"/>
        <v>4.4659252977111111E-2</v>
      </c>
      <c r="Z302" s="36">
        <f t="shared" si="36"/>
        <v>6.1914641866E-2</v>
      </c>
      <c r="AA302" s="36">
        <f t="shared" si="37"/>
        <v>8.047164186599999E-2</v>
      </c>
      <c r="AB302" s="36">
        <f t="shared" si="38"/>
        <v>0.142047641866</v>
      </c>
      <c r="AC302" s="36">
        <f t="shared" si="39"/>
        <v>0.18309830853266668</v>
      </c>
      <c r="AE302" s="93">
        <f t="shared" si="59"/>
        <v>17</v>
      </c>
      <c r="AF302" s="36">
        <f t="shared" si="40"/>
        <v>3.7429945932882354E-2</v>
      </c>
      <c r="AG302" s="36">
        <f t="shared" si="41"/>
        <v>4.0477447893666668E-2</v>
      </c>
      <c r="AH302" s="36">
        <f t="shared" si="42"/>
        <v>4.2828247893666668E-2</v>
      </c>
      <c r="AI302" s="36">
        <f t="shared" si="43"/>
        <v>4.9372181227000003E-2</v>
      </c>
      <c r="AJ302" s="36">
        <f t="shared" si="44"/>
        <v>6.6567181227000005E-2</v>
      </c>
      <c r="AK302" s="36">
        <f t="shared" si="45"/>
        <v>8.5065181226999992E-2</v>
      </c>
      <c r="AL302" s="36">
        <f t="shared" si="46"/>
        <v>0.14575018122700001</v>
      </c>
      <c r="AM302" s="36">
        <f t="shared" si="47"/>
        <v>0.18620684789366665</v>
      </c>
      <c r="AO302" s="93">
        <f t="shared" si="60"/>
        <v>17</v>
      </c>
      <c r="AP302" s="36">
        <f t="shared" si="8"/>
        <v>3.4485030814705886E-2</v>
      </c>
      <c r="AQ302" s="36">
        <f t="shared" si="9"/>
        <v>3.7535285716666672E-2</v>
      </c>
      <c r="AR302" s="36">
        <f t="shared" si="10"/>
        <v>3.9861352383333333E-2</v>
      </c>
      <c r="AS302" s="36">
        <f t="shared" si="11"/>
        <v>4.648911905E-2</v>
      </c>
      <c r="AT302" s="36">
        <f t="shared" si="12"/>
        <v>6.3681619049999999E-2</v>
      </c>
      <c r="AU302" s="36">
        <f t="shared" si="13"/>
        <v>8.2050619050000009E-2</v>
      </c>
      <c r="AV302" s="36">
        <f t="shared" si="14"/>
        <v>0.14181261905000001</v>
      </c>
      <c r="AW302" s="36">
        <f t="shared" si="15"/>
        <v>0.18165395238333334</v>
      </c>
      <c r="AY302" s="93">
        <f t="shared" si="61"/>
        <v>17</v>
      </c>
      <c r="AZ302" s="118">
        <f t="shared" ca="1" si="48"/>
        <v>3.5923794676764709E-2</v>
      </c>
      <c r="BA302" s="118">
        <f t="shared" ca="1" si="49"/>
        <v>3.8949931931666668E-2</v>
      </c>
      <c r="BB302" s="118">
        <f t="shared" ca="1" si="50"/>
        <v>4.125593193166667E-2</v>
      </c>
      <c r="BC302" s="118">
        <f t="shared" ca="1" si="51"/>
        <v>4.7999265265000007E-2</v>
      </c>
      <c r="BD302" s="118">
        <f t="shared" ca="1" si="52"/>
        <v>6.5160265265000003E-2</v>
      </c>
      <c r="BE302" s="118">
        <f t="shared" ca="1" si="53"/>
        <v>8.3235265264999997E-2</v>
      </c>
      <c r="BF302" s="118">
        <f t="shared" ca="1" si="54"/>
        <v>0.141990265265</v>
      </c>
      <c r="BG302" s="118">
        <f t="shared" ca="1" si="55"/>
        <v>0.18116026526499998</v>
      </c>
    </row>
    <row r="303" spans="1:59" x14ac:dyDescent="0.3">
      <c r="A303" s="93">
        <f t="shared" si="56"/>
        <v>18</v>
      </c>
      <c r="B303" s="36">
        <f t="shared" si="16"/>
        <v>3.9368924548294097E-2</v>
      </c>
      <c r="C303" s="36">
        <f t="shared" si="17"/>
        <v>4.2539598334348422E-2</v>
      </c>
      <c r="D303" s="36">
        <f t="shared" si="18"/>
        <v>4.4870653631318924E-2</v>
      </c>
      <c r="E303" s="36">
        <f t="shared" si="19"/>
        <v>5.1277216610609709E-2</v>
      </c>
      <c r="F303" s="36">
        <f t="shared" si="20"/>
        <v>6.852148926929913E-2</v>
      </c>
      <c r="G303" s="36">
        <f t="shared" si="21"/>
        <v>8.7074010815936131E-2</v>
      </c>
      <c r="H303" s="36">
        <f t="shared" si="22"/>
        <v>0.15000800789536117</v>
      </c>
      <c r="I303" s="36">
        <f t="shared" si="23"/>
        <v>0.1919640059483112</v>
      </c>
      <c r="K303" s="93">
        <f t="shared" si="57"/>
        <v>18</v>
      </c>
      <c r="L303" s="36">
        <f t="shared" si="24"/>
        <v>3.4712861770705886E-2</v>
      </c>
      <c r="M303" s="36">
        <f t="shared" si="25"/>
        <v>3.7744450006000005E-2</v>
      </c>
      <c r="N303" s="36">
        <f t="shared" si="26"/>
        <v>4.0075650006000003E-2</v>
      </c>
      <c r="O303" s="36">
        <f t="shared" si="27"/>
        <v>4.648311667266667E-2</v>
      </c>
      <c r="P303" s="36">
        <f t="shared" si="28"/>
        <v>6.3658450006000011E-2</v>
      </c>
      <c r="Q303" s="36">
        <f t="shared" si="29"/>
        <v>8.2190450006000004E-2</v>
      </c>
      <c r="R303" s="36">
        <f t="shared" si="30"/>
        <v>0.14469845000600001</v>
      </c>
      <c r="S303" s="36">
        <f t="shared" si="31"/>
        <v>0.186370450006</v>
      </c>
      <c r="U303" s="93">
        <f t="shared" si="58"/>
        <v>18</v>
      </c>
      <c r="V303" s="36">
        <f t="shared" si="32"/>
        <v>3.3193739559999998E-2</v>
      </c>
      <c r="W303" s="36">
        <f t="shared" si="33"/>
        <v>3.6235539560000002E-2</v>
      </c>
      <c r="X303" s="36">
        <f t="shared" si="34"/>
        <v>3.8574339560000004E-2</v>
      </c>
      <c r="Y303" s="36">
        <f t="shared" si="35"/>
        <v>4.5057406226666666E-2</v>
      </c>
      <c r="Z303" s="36">
        <f t="shared" si="36"/>
        <v>6.223273956E-2</v>
      </c>
      <c r="AA303" s="36">
        <f t="shared" si="37"/>
        <v>8.078973955999999E-2</v>
      </c>
      <c r="AB303" s="36">
        <f t="shared" si="38"/>
        <v>0.14236573956000001</v>
      </c>
      <c r="AC303" s="36">
        <f t="shared" si="39"/>
        <v>0.18341640622666669</v>
      </c>
      <c r="AE303" s="93">
        <f t="shared" si="59"/>
        <v>18</v>
      </c>
      <c r="AF303" s="36">
        <f t="shared" si="40"/>
        <v>3.8048777572117644E-2</v>
      </c>
      <c r="AG303" s="36">
        <f t="shared" si="41"/>
        <v>4.1080342277999997E-2</v>
      </c>
      <c r="AH303" s="36">
        <f t="shared" si="42"/>
        <v>4.3403742278E-2</v>
      </c>
      <c r="AI303" s="36">
        <f t="shared" si="43"/>
        <v>4.9927542278000003E-2</v>
      </c>
      <c r="AJ303" s="36">
        <f t="shared" si="44"/>
        <v>6.7039542277999992E-2</v>
      </c>
      <c r="AK303" s="36">
        <f t="shared" si="45"/>
        <v>8.5537542278000006E-2</v>
      </c>
      <c r="AL303" s="36">
        <f t="shared" si="46"/>
        <v>0.146222542278</v>
      </c>
      <c r="AM303" s="36">
        <f t="shared" si="47"/>
        <v>0.18667920894466666</v>
      </c>
      <c r="AO303" s="93">
        <f t="shared" si="60"/>
        <v>18</v>
      </c>
      <c r="AP303" s="36">
        <f t="shared" si="8"/>
        <v>3.5120135053294116E-2</v>
      </c>
      <c r="AQ303" s="36">
        <f t="shared" si="9"/>
        <v>3.8150546818000002E-2</v>
      </c>
      <c r="AR303" s="36">
        <f t="shared" si="10"/>
        <v>4.0449746817999996E-2</v>
      </c>
      <c r="AS303" s="36">
        <f t="shared" si="11"/>
        <v>4.7060546817999996E-2</v>
      </c>
      <c r="AT303" s="36">
        <f t="shared" si="12"/>
        <v>6.4166546817999992E-2</v>
      </c>
      <c r="AU303" s="36">
        <f t="shared" si="13"/>
        <v>8.2535546818000002E-2</v>
      </c>
      <c r="AV303" s="36">
        <f t="shared" si="14"/>
        <v>0.142297546818</v>
      </c>
      <c r="AW303" s="36">
        <f t="shared" si="15"/>
        <v>0.18213888015133334</v>
      </c>
      <c r="AY303" s="93">
        <f t="shared" si="61"/>
        <v>18</v>
      </c>
      <c r="AZ303" s="118">
        <f t="shared" ca="1" si="48"/>
        <v>3.64683716312353E-2</v>
      </c>
      <c r="BA303" s="118">
        <f t="shared" ca="1" si="49"/>
        <v>3.9471901043000003E-2</v>
      </c>
      <c r="BB303" s="118">
        <f t="shared" ca="1" si="50"/>
        <v>4.1749901042999998E-2</v>
      </c>
      <c r="BC303" s="118">
        <f t="shared" ca="1" si="51"/>
        <v>4.8478901042999997E-2</v>
      </c>
      <c r="BD303" s="118">
        <f t="shared" ca="1" si="52"/>
        <v>6.5549901043E-2</v>
      </c>
      <c r="BE303" s="118">
        <f t="shared" ca="1" si="53"/>
        <v>8.3624901042999994E-2</v>
      </c>
      <c r="BF303" s="118">
        <f t="shared" ca="1" si="54"/>
        <v>0.142379901043</v>
      </c>
      <c r="BG303" s="118">
        <f t="shared" ca="1" si="55"/>
        <v>0.18154990104300001</v>
      </c>
    </row>
    <row r="304" spans="1:59" x14ac:dyDescent="0.3">
      <c r="A304" s="93">
        <f t="shared" si="56"/>
        <v>19</v>
      </c>
      <c r="B304" s="36">
        <f t="shared" si="16"/>
        <v>3.9773682712646141E-2</v>
      </c>
      <c r="C304" s="36">
        <f t="shared" si="17"/>
        <v>4.2947749306248728E-2</v>
      </c>
      <c r="D304" s="36">
        <f t="shared" si="18"/>
        <v>4.5249939599315822E-2</v>
      </c>
      <c r="E304" s="36">
        <f t="shared" si="19"/>
        <v>5.1633525703773497E-2</v>
      </c>
      <c r="F304" s="36">
        <f t="shared" si="20"/>
        <v>6.8803913409771433E-2</v>
      </c>
      <c r="G304" s="36">
        <f t="shared" si="21"/>
        <v>8.7356434956408421E-2</v>
      </c>
      <c r="H304" s="36">
        <f t="shared" si="22"/>
        <v>0.15029043203583348</v>
      </c>
      <c r="I304" s="36">
        <f t="shared" si="23"/>
        <v>0.19224643008878348</v>
      </c>
      <c r="K304" s="93">
        <f t="shared" si="57"/>
        <v>19</v>
      </c>
      <c r="L304" s="36">
        <f t="shared" si="24"/>
        <v>3.5099920142117651E-2</v>
      </c>
      <c r="M304" s="36">
        <f t="shared" si="25"/>
        <v>3.8120684848000005E-2</v>
      </c>
      <c r="N304" s="36">
        <f t="shared" si="26"/>
        <v>4.0424018181333336E-2</v>
      </c>
      <c r="O304" s="36">
        <f t="shared" si="27"/>
        <v>4.6807240403555557E-2</v>
      </c>
      <c r="P304" s="36">
        <f t="shared" si="28"/>
        <v>6.3905684848000008E-2</v>
      </c>
      <c r="Q304" s="36">
        <f t="shared" si="29"/>
        <v>8.2437684848000001E-2</v>
      </c>
      <c r="R304" s="36">
        <f t="shared" si="30"/>
        <v>0.14494568484799999</v>
      </c>
      <c r="S304" s="36">
        <f t="shared" si="31"/>
        <v>0.18661768484800001</v>
      </c>
      <c r="U304" s="93">
        <f t="shared" si="58"/>
        <v>19</v>
      </c>
      <c r="V304" s="36">
        <f t="shared" si="32"/>
        <v>3.3628998734000007E-2</v>
      </c>
      <c r="W304" s="36">
        <f t="shared" si="33"/>
        <v>3.6658332067333335E-2</v>
      </c>
      <c r="X304" s="36">
        <f t="shared" si="34"/>
        <v>3.8969332067333336E-2</v>
      </c>
      <c r="Y304" s="36">
        <f t="shared" si="35"/>
        <v>4.5429720956222226E-2</v>
      </c>
      <c r="Z304" s="36">
        <f t="shared" si="36"/>
        <v>6.2524998734000012E-2</v>
      </c>
      <c r="AA304" s="36">
        <f t="shared" si="37"/>
        <v>8.1081998734000002E-2</v>
      </c>
      <c r="AB304" s="36">
        <f t="shared" si="38"/>
        <v>0.14265799873400001</v>
      </c>
      <c r="AC304" s="36">
        <f t="shared" si="39"/>
        <v>0.18370866540066669</v>
      </c>
      <c r="AE304" s="93">
        <f t="shared" si="59"/>
        <v>19</v>
      </c>
      <c r="AF304" s="36">
        <f t="shared" si="40"/>
        <v>3.8635716473352941E-2</v>
      </c>
      <c r="AG304" s="36">
        <f t="shared" si="41"/>
        <v>4.1651343924333332E-2</v>
      </c>
      <c r="AH304" s="36">
        <f t="shared" si="42"/>
        <v>4.3947343924333332E-2</v>
      </c>
      <c r="AI304" s="36">
        <f t="shared" si="43"/>
        <v>5.0451010591000003E-2</v>
      </c>
      <c r="AJ304" s="36">
        <f t="shared" si="44"/>
        <v>6.7480010591000006E-2</v>
      </c>
      <c r="AK304" s="36">
        <f t="shared" si="45"/>
        <v>8.5978010590999993E-2</v>
      </c>
      <c r="AL304" s="36">
        <f t="shared" si="46"/>
        <v>0.14666301059100001</v>
      </c>
      <c r="AM304" s="36">
        <f t="shared" si="47"/>
        <v>0.18711967725766665</v>
      </c>
      <c r="AO304" s="93">
        <f t="shared" si="60"/>
        <v>19</v>
      </c>
      <c r="AP304" s="36">
        <f t="shared" si="8"/>
        <v>3.5729511448882353E-2</v>
      </c>
      <c r="AQ304" s="36">
        <f t="shared" si="9"/>
        <v>3.8740080076333332E-2</v>
      </c>
      <c r="AR304" s="36">
        <f t="shared" si="10"/>
        <v>4.1012413409666666E-2</v>
      </c>
      <c r="AS304" s="36">
        <f t="shared" si="11"/>
        <v>4.7606246743E-2</v>
      </c>
      <c r="AT304" s="36">
        <f t="shared" si="12"/>
        <v>6.4625746743000007E-2</v>
      </c>
      <c r="AU304" s="36">
        <f t="shared" si="13"/>
        <v>8.2994746743000003E-2</v>
      </c>
      <c r="AV304" s="36">
        <f t="shared" si="14"/>
        <v>0.14275674674299998</v>
      </c>
      <c r="AW304" s="36">
        <f t="shared" si="15"/>
        <v>0.18259808007633335</v>
      </c>
      <c r="AY304" s="93">
        <f t="shared" si="61"/>
        <v>19</v>
      </c>
      <c r="AZ304" s="118">
        <f t="shared" ca="1" si="48"/>
        <v>3.6996873538705885E-2</v>
      </c>
      <c r="BA304" s="118">
        <f t="shared" ca="1" si="49"/>
        <v>3.9977795107333333E-2</v>
      </c>
      <c r="BB304" s="118">
        <f t="shared" ca="1" si="50"/>
        <v>4.2227795107333335E-2</v>
      </c>
      <c r="BC304" s="118">
        <f t="shared" ca="1" si="51"/>
        <v>4.8942461773999996E-2</v>
      </c>
      <c r="BD304" s="118">
        <f t="shared" ca="1" si="52"/>
        <v>6.5923461773999992E-2</v>
      </c>
      <c r="BE304" s="118">
        <f t="shared" ca="1" si="53"/>
        <v>8.3998461773999999E-2</v>
      </c>
      <c r="BF304" s="118">
        <f t="shared" ca="1" si="54"/>
        <v>0.142753461774</v>
      </c>
      <c r="BG304" s="118">
        <f t="shared" ca="1" si="55"/>
        <v>0.18192346177399998</v>
      </c>
    </row>
    <row r="305" spans="1:59" x14ac:dyDescent="0.3">
      <c r="A305" s="93">
        <f t="shared" si="56"/>
        <v>20</v>
      </c>
      <c r="B305" s="36">
        <f t="shared" si="16"/>
        <v>4.0153516366993589E-2</v>
      </c>
      <c r="C305" s="36">
        <f t="shared" si="17"/>
        <v>4.3330975768144445E-2</v>
      </c>
      <c r="D305" s="36">
        <f t="shared" si="18"/>
        <v>4.560430105730813E-2</v>
      </c>
      <c r="E305" s="36">
        <f t="shared" si="19"/>
        <v>5.1964910286932703E-2</v>
      </c>
      <c r="F305" s="36">
        <f t="shared" si="20"/>
        <v>6.9061413040239134E-2</v>
      </c>
      <c r="G305" s="36">
        <f t="shared" si="21"/>
        <v>8.7613934586876135E-2</v>
      </c>
      <c r="H305" s="36">
        <f t="shared" si="22"/>
        <v>0.15054793166630118</v>
      </c>
      <c r="I305" s="36">
        <f t="shared" si="23"/>
        <v>0.19250392971925118</v>
      </c>
      <c r="K305" s="93">
        <f t="shared" si="57"/>
        <v>20</v>
      </c>
      <c r="L305" s="36">
        <f t="shared" si="24"/>
        <v>3.5479182904529415E-2</v>
      </c>
      <c r="M305" s="36">
        <f t="shared" si="25"/>
        <v>3.8489124080999998E-2</v>
      </c>
      <c r="N305" s="36">
        <f t="shared" si="26"/>
        <v>4.0764590747666668E-2</v>
      </c>
      <c r="O305" s="36">
        <f t="shared" si="27"/>
        <v>4.7123568525444443E-2</v>
      </c>
      <c r="P305" s="36">
        <f t="shared" si="28"/>
        <v>6.414512408100001E-2</v>
      </c>
      <c r="Q305" s="36">
        <f t="shared" si="29"/>
        <v>8.2677124081000003E-2</v>
      </c>
      <c r="R305" s="36">
        <f t="shared" si="30"/>
        <v>0.14518512408099998</v>
      </c>
      <c r="S305" s="36">
        <f t="shared" si="31"/>
        <v>0.18685712408100003</v>
      </c>
      <c r="U305" s="93">
        <f t="shared" si="58"/>
        <v>20</v>
      </c>
      <c r="V305" s="36">
        <f t="shared" si="32"/>
        <v>3.4040744242000001E-2</v>
      </c>
      <c r="W305" s="36">
        <f t="shared" si="33"/>
        <v>3.7057610908666667E-2</v>
      </c>
      <c r="X305" s="36">
        <f t="shared" si="34"/>
        <v>3.9340810908666667E-2</v>
      </c>
      <c r="Y305" s="36">
        <f t="shared" si="35"/>
        <v>4.5778522019777779E-2</v>
      </c>
      <c r="Z305" s="36">
        <f t="shared" si="36"/>
        <v>6.2793744242000002E-2</v>
      </c>
      <c r="AA305" s="36">
        <f t="shared" si="37"/>
        <v>8.1350744241999992E-2</v>
      </c>
      <c r="AB305" s="36">
        <f t="shared" si="38"/>
        <v>0.142926744242</v>
      </c>
      <c r="AC305" s="36">
        <f t="shared" si="39"/>
        <v>0.18397741090866668</v>
      </c>
      <c r="AE305" s="93">
        <f t="shared" si="59"/>
        <v>20</v>
      </c>
      <c r="AF305" s="36">
        <f t="shared" si="40"/>
        <v>3.9189882369588237E-2</v>
      </c>
      <c r="AG305" s="36">
        <f t="shared" si="41"/>
        <v>4.2189572565666668E-2</v>
      </c>
      <c r="AH305" s="36">
        <f t="shared" si="42"/>
        <v>4.445817256566667E-2</v>
      </c>
      <c r="AI305" s="36">
        <f t="shared" si="43"/>
        <v>5.0941705899000003E-2</v>
      </c>
      <c r="AJ305" s="36">
        <f t="shared" si="44"/>
        <v>6.7887705899000006E-2</v>
      </c>
      <c r="AK305" s="36">
        <f t="shared" si="45"/>
        <v>8.6385705898999993E-2</v>
      </c>
      <c r="AL305" s="36">
        <f t="shared" si="46"/>
        <v>0.14707070589900001</v>
      </c>
      <c r="AM305" s="36">
        <f t="shared" si="47"/>
        <v>0.18752737256566665</v>
      </c>
      <c r="AO305" s="93">
        <f t="shared" si="60"/>
        <v>20</v>
      </c>
      <c r="AP305" s="36">
        <f t="shared" si="8"/>
        <v>3.6312652892470584E-2</v>
      </c>
      <c r="AQ305" s="36">
        <f t="shared" si="9"/>
        <v>3.9303378382666662E-2</v>
      </c>
      <c r="AR305" s="36">
        <f t="shared" si="10"/>
        <v>4.154884504933333E-2</v>
      </c>
      <c r="AS305" s="36">
        <f t="shared" si="11"/>
        <v>4.8125711715999997E-2</v>
      </c>
      <c r="AT305" s="36">
        <f t="shared" si="12"/>
        <v>6.5058711716000001E-2</v>
      </c>
      <c r="AU305" s="36">
        <f t="shared" si="13"/>
        <v>8.3427711715999997E-2</v>
      </c>
      <c r="AV305" s="36">
        <f t="shared" si="14"/>
        <v>0.14318971171600001</v>
      </c>
      <c r="AW305" s="36">
        <f t="shared" si="15"/>
        <v>0.18303104504933335</v>
      </c>
      <c r="AY305" s="93">
        <f t="shared" si="61"/>
        <v>20</v>
      </c>
      <c r="AZ305" s="118">
        <f t="shared" ca="1" si="48"/>
        <v>3.7509577428176469E-2</v>
      </c>
      <c r="BA305" s="118">
        <f t="shared" ca="1" si="49"/>
        <v>4.0467891153666669E-2</v>
      </c>
      <c r="BB305" s="118">
        <f t="shared" ca="1" si="50"/>
        <v>4.2689891153666663E-2</v>
      </c>
      <c r="BC305" s="118">
        <f t="shared" ca="1" si="51"/>
        <v>4.9390224486999999E-2</v>
      </c>
      <c r="BD305" s="118">
        <f t="shared" ca="1" si="52"/>
        <v>6.6281224486999996E-2</v>
      </c>
      <c r="BE305" s="118">
        <f t="shared" ca="1" si="53"/>
        <v>8.4356224486999989E-2</v>
      </c>
      <c r="BF305" s="118">
        <f t="shared" ca="1" si="54"/>
        <v>0.143111224487</v>
      </c>
      <c r="BG305" s="118">
        <f t="shared" ca="1" si="55"/>
        <v>0.18228122448699999</v>
      </c>
    </row>
    <row r="306" spans="1:59" x14ac:dyDescent="0.3">
      <c r="A306" s="93">
        <f t="shared" si="56"/>
        <v>21</v>
      </c>
      <c r="B306" s="36">
        <f t="shared" si="16"/>
        <v>4.0512569882086825E-2</v>
      </c>
      <c r="C306" s="36">
        <f t="shared" si="17"/>
        <v>4.3693422090785944E-2</v>
      </c>
      <c r="D306" s="36">
        <f t="shared" si="18"/>
        <v>4.5937882376046235E-2</v>
      </c>
      <c r="E306" s="36">
        <f t="shared" si="19"/>
        <v>5.2275514730837691E-2</v>
      </c>
      <c r="F306" s="36">
        <f t="shared" si="20"/>
        <v>6.929813253145263E-2</v>
      </c>
      <c r="G306" s="36">
        <f t="shared" si="21"/>
        <v>8.7850654078089618E-2</v>
      </c>
      <c r="H306" s="36">
        <f t="shared" si="22"/>
        <v>0.15078465115751466</v>
      </c>
      <c r="I306" s="36">
        <f t="shared" si="23"/>
        <v>0.19274064921046469</v>
      </c>
      <c r="K306" s="93">
        <f t="shared" si="57"/>
        <v>21</v>
      </c>
      <c r="L306" s="36">
        <f t="shared" si="24"/>
        <v>3.5853453224941177E-2</v>
      </c>
      <c r="M306" s="36">
        <f t="shared" si="25"/>
        <v>3.8852570871999996E-2</v>
      </c>
      <c r="N306" s="36">
        <f t="shared" si="26"/>
        <v>4.1100170871999998E-2</v>
      </c>
      <c r="O306" s="36">
        <f t="shared" si="27"/>
        <v>4.7434904205333334E-2</v>
      </c>
      <c r="P306" s="36">
        <f t="shared" si="28"/>
        <v>6.4379570871999997E-2</v>
      </c>
      <c r="Q306" s="36">
        <f t="shared" si="29"/>
        <v>8.2911570872000004E-2</v>
      </c>
      <c r="R306" s="36">
        <f t="shared" si="30"/>
        <v>0.145419570872</v>
      </c>
      <c r="S306" s="36">
        <f t="shared" si="31"/>
        <v>0.18709157087200001</v>
      </c>
      <c r="U306" s="93">
        <f t="shared" si="58"/>
        <v>21</v>
      </c>
      <c r="V306" s="36">
        <f t="shared" si="32"/>
        <v>3.4430835121000002E-2</v>
      </c>
      <c r="W306" s="36">
        <f t="shared" si="33"/>
        <v>3.7435235120999999E-2</v>
      </c>
      <c r="X306" s="36">
        <f t="shared" si="34"/>
        <v>3.9690635121000004E-2</v>
      </c>
      <c r="Y306" s="36">
        <f t="shared" si="35"/>
        <v>4.6105668454333337E-2</v>
      </c>
      <c r="Z306" s="36">
        <f t="shared" si="36"/>
        <v>6.3040835121000005E-2</v>
      </c>
      <c r="AA306" s="36">
        <f t="shared" si="37"/>
        <v>8.1597835120999995E-2</v>
      </c>
      <c r="AB306" s="36">
        <f t="shared" si="38"/>
        <v>0.14317383512100001</v>
      </c>
      <c r="AC306" s="36">
        <f t="shared" si="39"/>
        <v>0.18422450178766669</v>
      </c>
      <c r="AE306" s="93">
        <f t="shared" si="59"/>
        <v>21</v>
      </c>
      <c r="AF306" s="36">
        <f t="shared" si="40"/>
        <v>3.9710166704823531E-2</v>
      </c>
      <c r="AG306" s="36">
        <f t="shared" si="41"/>
        <v>4.2693919646E-2</v>
      </c>
      <c r="AH306" s="36">
        <f t="shared" si="42"/>
        <v>4.4935119645999999E-2</v>
      </c>
      <c r="AI306" s="36">
        <f t="shared" si="43"/>
        <v>5.1398519646E-2</v>
      </c>
      <c r="AJ306" s="36">
        <f t="shared" si="44"/>
        <v>6.8261519645999996E-2</v>
      </c>
      <c r="AK306" s="36">
        <f t="shared" si="45"/>
        <v>8.6759519645999997E-2</v>
      </c>
      <c r="AL306" s="36">
        <f t="shared" si="46"/>
        <v>0.147444519646</v>
      </c>
      <c r="AM306" s="36">
        <f t="shared" si="47"/>
        <v>0.18790118631266667</v>
      </c>
      <c r="AO306" s="93">
        <f t="shared" si="60"/>
        <v>21</v>
      </c>
      <c r="AP306" s="36">
        <f t="shared" si="8"/>
        <v>3.6874486434058822E-2</v>
      </c>
      <c r="AQ306" s="36">
        <f t="shared" si="9"/>
        <v>3.9845368786999999E-2</v>
      </c>
      <c r="AR306" s="36">
        <f t="shared" si="10"/>
        <v>4.2063968787E-2</v>
      </c>
      <c r="AS306" s="36">
        <f t="shared" si="11"/>
        <v>4.8623868787000001E-2</v>
      </c>
      <c r="AT306" s="36">
        <f t="shared" si="12"/>
        <v>6.5470368786999994E-2</v>
      </c>
      <c r="AU306" s="36">
        <f t="shared" si="13"/>
        <v>8.3839368787000004E-2</v>
      </c>
      <c r="AV306" s="36">
        <f t="shared" si="14"/>
        <v>0.143601368787</v>
      </c>
      <c r="AW306" s="36">
        <f t="shared" si="15"/>
        <v>0.18344270212033337</v>
      </c>
      <c r="AY306" s="93">
        <f t="shared" si="61"/>
        <v>21</v>
      </c>
      <c r="AZ306" s="118">
        <f t="shared" ca="1" si="48"/>
        <v>3.801178393064706E-2</v>
      </c>
      <c r="BA306" s="118">
        <f t="shared" ca="1" si="49"/>
        <v>4.0947489813000004E-2</v>
      </c>
      <c r="BB306" s="118">
        <f t="shared" ca="1" si="50"/>
        <v>4.3141489812999999E-2</v>
      </c>
      <c r="BC306" s="118">
        <f t="shared" ca="1" si="51"/>
        <v>4.9827489813000003E-2</v>
      </c>
      <c r="BD306" s="118">
        <f t="shared" ca="1" si="52"/>
        <v>6.6628489813E-2</v>
      </c>
      <c r="BE306" s="118">
        <f t="shared" ca="1" si="53"/>
        <v>8.4703489812999994E-2</v>
      </c>
      <c r="BF306" s="118">
        <f t="shared" ca="1" si="54"/>
        <v>0.143458489813</v>
      </c>
      <c r="BG306" s="118">
        <f t="shared" ca="1" si="55"/>
        <v>0.18262848981300001</v>
      </c>
    </row>
    <row r="307" spans="1:59" x14ac:dyDescent="0.3">
      <c r="A307" s="93">
        <f t="shared" si="56"/>
        <v>22</v>
      </c>
      <c r="B307" s="36">
        <f t="shared" si="16"/>
        <v>4.0854470220929272E-2</v>
      </c>
      <c r="C307" s="36">
        <f t="shared" si="17"/>
        <v>4.4038715237176652E-2</v>
      </c>
      <c r="D307" s="36">
        <f t="shared" si="18"/>
        <v>4.6254310518533535E-2</v>
      </c>
      <c r="E307" s="36">
        <f t="shared" si="19"/>
        <v>5.2568965998491889E-2</v>
      </c>
      <c r="F307" s="36">
        <f t="shared" si="20"/>
        <v>6.9517698846415329E-2</v>
      </c>
      <c r="G307" s="36">
        <f t="shared" si="21"/>
        <v>8.8070220393052318E-2</v>
      </c>
      <c r="H307" s="36">
        <f t="shared" si="22"/>
        <v>0.15100421747247739</v>
      </c>
      <c r="I307" s="36">
        <f t="shared" si="23"/>
        <v>0.19296021552542739</v>
      </c>
      <c r="K307" s="93">
        <f t="shared" si="57"/>
        <v>22</v>
      </c>
      <c r="L307" s="36">
        <f t="shared" si="24"/>
        <v>3.6225195300352939E-2</v>
      </c>
      <c r="M307" s="36">
        <f t="shared" si="25"/>
        <v>3.9213489418E-2</v>
      </c>
      <c r="N307" s="36">
        <f t="shared" si="26"/>
        <v>4.1433222751333335E-2</v>
      </c>
      <c r="O307" s="36">
        <f t="shared" si="27"/>
        <v>4.7743711640222224E-2</v>
      </c>
      <c r="P307" s="36">
        <f t="shared" si="28"/>
        <v>6.4611489418000004E-2</v>
      </c>
      <c r="Q307" s="36">
        <f t="shared" si="29"/>
        <v>8.3143489418000011E-2</v>
      </c>
      <c r="R307" s="36">
        <f t="shared" si="30"/>
        <v>0.14565148941799999</v>
      </c>
      <c r="S307" s="36">
        <f t="shared" si="31"/>
        <v>0.18732348941800001</v>
      </c>
      <c r="U307" s="93">
        <f t="shared" si="58"/>
        <v>22</v>
      </c>
      <c r="V307" s="36">
        <f t="shared" si="32"/>
        <v>3.4800373401999998E-2</v>
      </c>
      <c r="W307" s="36">
        <f t="shared" si="33"/>
        <v>3.7792306735333334E-2</v>
      </c>
      <c r="X307" s="36">
        <f t="shared" si="34"/>
        <v>4.001990673533333E-2</v>
      </c>
      <c r="Y307" s="36">
        <f t="shared" si="35"/>
        <v>4.6412262290888892E-2</v>
      </c>
      <c r="Z307" s="36">
        <f t="shared" si="36"/>
        <v>6.3267373402000004E-2</v>
      </c>
      <c r="AA307" s="36">
        <f t="shared" si="37"/>
        <v>8.1824373401999995E-2</v>
      </c>
      <c r="AB307" s="36">
        <f t="shared" si="38"/>
        <v>0.14340037340200001</v>
      </c>
      <c r="AC307" s="36">
        <f t="shared" si="39"/>
        <v>0.18445104006866669</v>
      </c>
      <c r="AE307" s="93">
        <f t="shared" si="59"/>
        <v>22</v>
      </c>
      <c r="AF307" s="36">
        <f t="shared" si="40"/>
        <v>4.019466459805883E-2</v>
      </c>
      <c r="AG307" s="36">
        <f t="shared" si="41"/>
        <v>4.3162480284333338E-2</v>
      </c>
      <c r="AH307" s="36">
        <f t="shared" si="42"/>
        <v>4.537628028433334E-2</v>
      </c>
      <c r="AI307" s="36">
        <f t="shared" si="43"/>
        <v>5.1819546951000009E-2</v>
      </c>
      <c r="AJ307" s="36">
        <f t="shared" si="44"/>
        <v>6.8599546950999998E-2</v>
      </c>
      <c r="AK307" s="36">
        <f t="shared" si="45"/>
        <v>8.7097546950999999E-2</v>
      </c>
      <c r="AL307" s="36">
        <f t="shared" si="46"/>
        <v>0.14778254695099999</v>
      </c>
      <c r="AM307" s="36">
        <f t="shared" si="47"/>
        <v>0.18823921361766666</v>
      </c>
      <c r="AO307" s="93">
        <f t="shared" si="60"/>
        <v>22</v>
      </c>
      <c r="AP307" s="36">
        <f t="shared" si="8"/>
        <v>3.7402557506647061E-2</v>
      </c>
      <c r="AQ307" s="36">
        <f t="shared" si="9"/>
        <v>4.0353596722333337E-2</v>
      </c>
      <c r="AR307" s="36">
        <f t="shared" si="10"/>
        <v>4.2545330055666665E-2</v>
      </c>
      <c r="AS307" s="36">
        <f t="shared" si="11"/>
        <v>4.9088263388999999E-2</v>
      </c>
      <c r="AT307" s="36">
        <f t="shared" si="12"/>
        <v>6.5848263389000003E-2</v>
      </c>
      <c r="AU307" s="36">
        <f t="shared" si="13"/>
        <v>8.4217263388999999E-2</v>
      </c>
      <c r="AV307" s="36">
        <f t="shared" si="14"/>
        <v>0.143979263389</v>
      </c>
      <c r="AW307" s="36">
        <f t="shared" si="15"/>
        <v>0.18382059672233336</v>
      </c>
      <c r="AY307" s="93">
        <f t="shared" si="61"/>
        <v>22</v>
      </c>
      <c r="AZ307" s="118">
        <f t="shared" ca="1" si="48"/>
        <v>3.8493210423117645E-2</v>
      </c>
      <c r="BA307" s="118">
        <f t="shared" ca="1" si="49"/>
        <v>4.1406308462333334E-2</v>
      </c>
      <c r="BB307" s="118">
        <f t="shared" ca="1" si="50"/>
        <v>4.3572308462333328E-2</v>
      </c>
      <c r="BC307" s="118">
        <f t="shared" ca="1" si="51"/>
        <v>5.0243975129000001E-2</v>
      </c>
      <c r="BD307" s="118">
        <f t="shared" ca="1" si="52"/>
        <v>6.6954975129000005E-2</v>
      </c>
      <c r="BE307" s="118">
        <f t="shared" ca="1" si="53"/>
        <v>8.5029975128999985E-2</v>
      </c>
      <c r="BF307" s="118">
        <f t="shared" ca="1" si="54"/>
        <v>0.14378497512899999</v>
      </c>
      <c r="BG307" s="118">
        <f t="shared" ca="1" si="55"/>
        <v>0.182954975129</v>
      </c>
    </row>
    <row r="308" spans="1:59" x14ac:dyDescent="0.3">
      <c r="A308" s="93">
        <f t="shared" si="56"/>
        <v>23</v>
      </c>
      <c r="B308" s="36">
        <f t="shared" si="16"/>
        <v>4.1181911452523423E-2</v>
      </c>
      <c r="C308" s="36">
        <f t="shared" si="17"/>
        <v>4.4369549276319066E-2</v>
      </c>
      <c r="D308" s="36">
        <f t="shared" si="18"/>
        <v>4.6556279553772541E-2</v>
      </c>
      <c r="E308" s="36">
        <f t="shared" si="19"/>
        <v>5.2847958158897784E-2</v>
      </c>
      <c r="F308" s="36">
        <f t="shared" si="20"/>
        <v>6.9722806054129727E-2</v>
      </c>
      <c r="G308" s="36">
        <f t="shared" si="21"/>
        <v>8.8275327600766729E-2</v>
      </c>
      <c r="H308" s="36">
        <f t="shared" si="22"/>
        <v>0.15120932468019177</v>
      </c>
      <c r="I308" s="36">
        <f t="shared" si="23"/>
        <v>0.1931653227331418</v>
      </c>
      <c r="K308" s="93">
        <f t="shared" si="57"/>
        <v>23</v>
      </c>
      <c r="L308" s="36">
        <f t="shared" si="24"/>
        <v>3.6596310047764702E-2</v>
      </c>
      <c r="M308" s="36">
        <f t="shared" si="25"/>
        <v>3.9573780635999999E-2</v>
      </c>
      <c r="N308" s="36">
        <f t="shared" si="26"/>
        <v>4.1765647302666666E-2</v>
      </c>
      <c r="O308" s="36">
        <f t="shared" si="27"/>
        <v>4.8051891747111108E-2</v>
      </c>
      <c r="P308" s="36">
        <f t="shared" si="28"/>
        <v>6.4842780636000005E-2</v>
      </c>
      <c r="Q308" s="36">
        <f t="shared" si="29"/>
        <v>8.3374780635999998E-2</v>
      </c>
      <c r="R308" s="36">
        <f t="shared" si="30"/>
        <v>0.14588278063599999</v>
      </c>
      <c r="S308" s="36">
        <f t="shared" si="31"/>
        <v>0.18755478063600001</v>
      </c>
      <c r="U308" s="93">
        <f t="shared" si="58"/>
        <v>23</v>
      </c>
      <c r="V308" s="36">
        <f t="shared" si="32"/>
        <v>3.5150453602000004E-2</v>
      </c>
      <c r="W308" s="36">
        <f t="shared" si="33"/>
        <v>3.812992026866667E-2</v>
      </c>
      <c r="X308" s="36">
        <f t="shared" si="34"/>
        <v>4.0329720268666672E-2</v>
      </c>
      <c r="Y308" s="36">
        <f t="shared" si="35"/>
        <v>4.6699398046444449E-2</v>
      </c>
      <c r="Z308" s="36">
        <f t="shared" si="36"/>
        <v>6.3474453602000006E-2</v>
      </c>
      <c r="AA308" s="36">
        <f t="shared" si="37"/>
        <v>8.2031453601999996E-2</v>
      </c>
      <c r="AB308" s="36">
        <f t="shared" si="38"/>
        <v>0.143607453602</v>
      </c>
      <c r="AC308" s="36">
        <f t="shared" si="39"/>
        <v>0.18465812026866668</v>
      </c>
      <c r="AE308" s="93">
        <f t="shared" si="59"/>
        <v>23</v>
      </c>
      <c r="AF308" s="36">
        <f t="shared" si="40"/>
        <v>4.0641710915294123E-2</v>
      </c>
      <c r="AG308" s="36">
        <f t="shared" si="41"/>
        <v>4.359358934666667E-2</v>
      </c>
      <c r="AH308" s="36">
        <f t="shared" si="42"/>
        <v>4.5779989346666675E-2</v>
      </c>
      <c r="AI308" s="36">
        <f t="shared" si="43"/>
        <v>5.2203122680000005E-2</v>
      </c>
      <c r="AJ308" s="36">
        <f t="shared" si="44"/>
        <v>6.8900122680000009E-2</v>
      </c>
      <c r="AK308" s="36">
        <f t="shared" si="45"/>
        <v>8.7398122679999996E-2</v>
      </c>
      <c r="AL308" s="36">
        <f t="shared" si="46"/>
        <v>0.14808312268000001</v>
      </c>
      <c r="AM308" s="36">
        <f t="shared" si="47"/>
        <v>0.18853978934666665</v>
      </c>
      <c r="AO308" s="93">
        <f t="shared" si="60"/>
        <v>23</v>
      </c>
      <c r="AP308" s="36">
        <f t="shared" si="8"/>
        <v>3.7901400981235296E-2</v>
      </c>
      <c r="AQ308" s="36">
        <f t="shared" si="9"/>
        <v>4.0832597059666666E-2</v>
      </c>
      <c r="AR308" s="36">
        <f t="shared" si="10"/>
        <v>4.2997463726333333E-2</v>
      </c>
      <c r="AS308" s="36">
        <f t="shared" si="11"/>
        <v>4.9523430393000001E-2</v>
      </c>
      <c r="AT308" s="36">
        <f t="shared" si="12"/>
        <v>6.6196930393000009E-2</v>
      </c>
      <c r="AU308" s="36">
        <f t="shared" si="13"/>
        <v>8.4565930393000005E-2</v>
      </c>
      <c r="AV308" s="36">
        <f t="shared" si="14"/>
        <v>0.14432793039300001</v>
      </c>
      <c r="AW308" s="36">
        <f t="shared" si="15"/>
        <v>0.18416926372633335</v>
      </c>
      <c r="AY308" s="93">
        <f t="shared" si="61"/>
        <v>23</v>
      </c>
      <c r="AZ308" s="118">
        <f t="shared" ca="1" si="48"/>
        <v>3.8958792486588234E-2</v>
      </c>
      <c r="BA308" s="118">
        <f t="shared" ca="1" si="49"/>
        <v>4.1849282682666668E-2</v>
      </c>
      <c r="BB308" s="118">
        <f t="shared" ca="1" si="50"/>
        <v>4.3987282682666669E-2</v>
      </c>
      <c r="BC308" s="118">
        <f t="shared" ca="1" si="51"/>
        <v>5.0644616015999996E-2</v>
      </c>
      <c r="BD308" s="118">
        <f t="shared" ca="1" si="52"/>
        <v>6.7265616016000007E-2</v>
      </c>
      <c r="BE308" s="118">
        <f t="shared" ca="1" si="53"/>
        <v>8.5340616015999987E-2</v>
      </c>
      <c r="BF308" s="118">
        <f t="shared" ca="1" si="54"/>
        <v>0.14409561601599999</v>
      </c>
      <c r="BG308" s="118">
        <f t="shared" ca="1" si="55"/>
        <v>0.183265616016</v>
      </c>
    </row>
    <row r="309" spans="1:59" x14ac:dyDescent="0.3">
      <c r="A309" s="93">
        <f t="shared" si="56"/>
        <v>24</v>
      </c>
      <c r="B309" s="36">
        <f t="shared" si="16"/>
        <v>4.1497604466656464E-2</v>
      </c>
      <c r="C309" s="36">
        <f t="shared" si="17"/>
        <v>4.4688635098000376E-2</v>
      </c>
      <c r="D309" s="36">
        <f t="shared" si="18"/>
        <v>4.6846500371550442E-2</v>
      </c>
      <c r="E309" s="36">
        <f t="shared" si="19"/>
        <v>5.3115202101842583E-2</v>
      </c>
      <c r="F309" s="36">
        <f t="shared" si="20"/>
        <v>6.9916165044383027E-2</v>
      </c>
      <c r="G309" s="36">
        <f t="shared" si="21"/>
        <v>8.8468686591020029E-2</v>
      </c>
      <c r="H309" s="36">
        <f t="shared" si="22"/>
        <v>0.15140268367044507</v>
      </c>
      <c r="I309" s="36">
        <f t="shared" si="23"/>
        <v>0.1933586817233951</v>
      </c>
      <c r="K309" s="93">
        <f t="shared" si="57"/>
        <v>24</v>
      </c>
      <c r="L309" s="36">
        <f t="shared" si="24"/>
        <v>3.6968767487176472E-2</v>
      </c>
      <c r="M309" s="36">
        <f t="shared" si="25"/>
        <v>3.9935414545999998E-2</v>
      </c>
      <c r="N309" s="36">
        <f t="shared" si="26"/>
        <v>4.2099414545999997E-2</v>
      </c>
      <c r="O309" s="36">
        <f t="shared" si="27"/>
        <v>4.8361414546000001E-2</v>
      </c>
      <c r="P309" s="36">
        <f t="shared" si="28"/>
        <v>6.5075414546000007E-2</v>
      </c>
      <c r="Q309" s="36">
        <f t="shared" si="29"/>
        <v>8.3607414546E-2</v>
      </c>
      <c r="R309" s="36">
        <f t="shared" si="30"/>
        <v>0.14611541454599999</v>
      </c>
      <c r="S309" s="36">
        <f t="shared" si="31"/>
        <v>0.18778741454600001</v>
      </c>
      <c r="U309" s="93">
        <f t="shared" si="58"/>
        <v>24</v>
      </c>
      <c r="V309" s="36">
        <f t="shared" si="32"/>
        <v>3.5481772987000004E-2</v>
      </c>
      <c r="W309" s="36">
        <f t="shared" si="33"/>
        <v>3.8448772987000002E-2</v>
      </c>
      <c r="X309" s="36">
        <f t="shared" si="34"/>
        <v>4.0620772987000002E-2</v>
      </c>
      <c r="Y309" s="36">
        <f t="shared" si="35"/>
        <v>4.6967772987E-2</v>
      </c>
      <c r="Z309" s="36">
        <f t="shared" si="36"/>
        <v>6.3662772987000002E-2</v>
      </c>
      <c r="AA309" s="36">
        <f t="shared" si="37"/>
        <v>8.2219772986999992E-2</v>
      </c>
      <c r="AB309" s="36">
        <f t="shared" si="38"/>
        <v>0.143795772987</v>
      </c>
      <c r="AC309" s="36">
        <f t="shared" si="39"/>
        <v>0.18484643965366668</v>
      </c>
      <c r="AE309" s="93">
        <f t="shared" si="59"/>
        <v>24</v>
      </c>
      <c r="AF309" s="36">
        <f t="shared" si="40"/>
        <v>4.104921443652941E-2</v>
      </c>
      <c r="AG309" s="36">
        <f t="shared" si="41"/>
        <v>4.3985155613000003E-2</v>
      </c>
      <c r="AH309" s="36">
        <f t="shared" si="42"/>
        <v>4.6144155613000004E-2</v>
      </c>
      <c r="AI309" s="36">
        <f t="shared" si="43"/>
        <v>5.2547155613000003E-2</v>
      </c>
      <c r="AJ309" s="36">
        <f t="shared" si="44"/>
        <v>6.9161155613E-2</v>
      </c>
      <c r="AK309" s="36">
        <f t="shared" si="45"/>
        <v>8.7659155613E-2</v>
      </c>
      <c r="AL309" s="36">
        <f t="shared" si="46"/>
        <v>0.14834415561299999</v>
      </c>
      <c r="AM309" s="36">
        <f t="shared" si="47"/>
        <v>0.18880082227966666</v>
      </c>
      <c r="AO309" s="93">
        <f t="shared" si="60"/>
        <v>24</v>
      </c>
      <c r="AP309" s="36">
        <f t="shared" si="8"/>
        <v>3.8369603645823529E-2</v>
      </c>
      <c r="AQ309" s="36">
        <f t="shared" si="9"/>
        <v>4.1280956586999998E-2</v>
      </c>
      <c r="AR309" s="36">
        <f t="shared" si="10"/>
        <v>4.3418956586999999E-2</v>
      </c>
      <c r="AS309" s="36">
        <f t="shared" si="11"/>
        <v>4.9927956587E-2</v>
      </c>
      <c r="AT309" s="36">
        <f t="shared" si="12"/>
        <v>6.6514956587000004E-2</v>
      </c>
      <c r="AU309" s="36">
        <f t="shared" si="13"/>
        <v>8.4883956587000001E-2</v>
      </c>
      <c r="AV309" s="36">
        <f t="shared" si="14"/>
        <v>0.144645956587</v>
      </c>
      <c r="AW309" s="36">
        <f t="shared" si="15"/>
        <v>0.18448728992033336</v>
      </c>
      <c r="AY309" s="93">
        <f t="shared" si="61"/>
        <v>24</v>
      </c>
      <c r="AZ309" s="118">
        <f t="shared" ca="1" si="48"/>
        <v>3.9408004534058821E-2</v>
      </c>
      <c r="BA309" s="118">
        <f t="shared" ca="1" si="49"/>
        <v>4.2275886887E-2</v>
      </c>
      <c r="BB309" s="118">
        <f t="shared" ca="1" si="50"/>
        <v>4.4385886887000001E-2</v>
      </c>
      <c r="BC309" s="118">
        <f t="shared" ca="1" si="51"/>
        <v>5.1028886886999997E-2</v>
      </c>
      <c r="BD309" s="118">
        <f t="shared" ca="1" si="52"/>
        <v>6.7559886887000001E-2</v>
      </c>
      <c r="BE309" s="118">
        <f t="shared" ca="1" si="53"/>
        <v>8.5634886886999995E-2</v>
      </c>
      <c r="BF309" s="118">
        <f t="shared" ca="1" si="54"/>
        <v>0.144389886887</v>
      </c>
      <c r="BG309" s="118">
        <f t="shared" ca="1" si="55"/>
        <v>0.18355988688699998</v>
      </c>
    </row>
    <row r="310" spans="1:59" x14ac:dyDescent="0.3">
      <c r="A310" s="93">
        <f t="shared" si="56"/>
        <v>25</v>
      </c>
      <c r="B310" s="36">
        <f t="shared" si="16"/>
        <v>4.1803802426304514E-2</v>
      </c>
      <c r="C310" s="36">
        <f t="shared" si="17"/>
        <v>4.4998225865196695E-2</v>
      </c>
      <c r="D310" s="36">
        <f t="shared" si="18"/>
        <v>4.7127226134843353E-2</v>
      </c>
      <c r="E310" s="36">
        <f t="shared" si="19"/>
        <v>5.3372950990302384E-2</v>
      </c>
      <c r="F310" s="36">
        <f t="shared" si="20"/>
        <v>7.010002898015133E-2</v>
      </c>
      <c r="G310" s="36">
        <f t="shared" si="21"/>
        <v>8.8652550526788332E-2</v>
      </c>
      <c r="H310" s="36">
        <f t="shared" si="22"/>
        <v>0.15158654760621337</v>
      </c>
      <c r="I310" s="36">
        <f t="shared" si="23"/>
        <v>0.1935425456591634</v>
      </c>
      <c r="K310" s="93">
        <f t="shared" si="57"/>
        <v>25</v>
      </c>
      <c r="L310" s="36">
        <f t="shared" si="24"/>
        <v>3.7344250900588238E-2</v>
      </c>
      <c r="M310" s="36">
        <f t="shared" si="25"/>
        <v>4.0300074429999999E-2</v>
      </c>
      <c r="N310" s="36">
        <f t="shared" si="26"/>
        <v>4.2436207763333338E-2</v>
      </c>
      <c r="O310" s="36">
        <f t="shared" si="27"/>
        <v>4.8673963318888888E-2</v>
      </c>
      <c r="P310" s="36">
        <f t="shared" si="28"/>
        <v>6.5311074430000005E-2</v>
      </c>
      <c r="Q310" s="36">
        <f t="shared" si="29"/>
        <v>8.3843074429999997E-2</v>
      </c>
      <c r="R310" s="36">
        <f t="shared" si="30"/>
        <v>0.14635107443000001</v>
      </c>
      <c r="S310" s="36">
        <f t="shared" si="31"/>
        <v>0.18802307443000002</v>
      </c>
      <c r="U310" s="93">
        <f t="shared" si="58"/>
        <v>25</v>
      </c>
      <c r="V310" s="36">
        <f t="shared" si="32"/>
        <v>3.5794903882999995E-2</v>
      </c>
      <c r="W310" s="36">
        <f t="shared" si="33"/>
        <v>3.8749437216333331E-2</v>
      </c>
      <c r="X310" s="36">
        <f t="shared" si="34"/>
        <v>4.089363721633333E-2</v>
      </c>
      <c r="Y310" s="36">
        <f t="shared" si="35"/>
        <v>4.7217959438555557E-2</v>
      </c>
      <c r="Z310" s="36">
        <f t="shared" si="36"/>
        <v>6.3832903883000003E-2</v>
      </c>
      <c r="AA310" s="36">
        <f t="shared" si="37"/>
        <v>8.2389903882999993E-2</v>
      </c>
      <c r="AB310" s="36">
        <f t="shared" si="38"/>
        <v>0.14396590388300001</v>
      </c>
      <c r="AC310" s="36">
        <f t="shared" si="39"/>
        <v>0.18501657054966669</v>
      </c>
      <c r="AE310" s="93">
        <f t="shared" si="59"/>
        <v>25</v>
      </c>
      <c r="AF310" s="36">
        <f t="shared" si="40"/>
        <v>4.1414993689764708E-2</v>
      </c>
      <c r="AG310" s="36">
        <f t="shared" si="41"/>
        <v>4.4334997611333332E-2</v>
      </c>
      <c r="AH310" s="36">
        <f t="shared" si="42"/>
        <v>4.646659761133333E-2</v>
      </c>
      <c r="AI310" s="36">
        <f t="shared" si="43"/>
        <v>5.2849464278000004E-2</v>
      </c>
      <c r="AJ310" s="36">
        <f t="shared" si="44"/>
        <v>6.9380464278000001E-2</v>
      </c>
      <c r="AK310" s="36">
        <f t="shared" si="45"/>
        <v>8.7878464278000001E-2</v>
      </c>
      <c r="AL310" s="36">
        <f t="shared" si="46"/>
        <v>0.14856346427799999</v>
      </c>
      <c r="AM310" s="36">
        <f t="shared" si="47"/>
        <v>0.18902013094466666</v>
      </c>
      <c r="AO310" s="93">
        <f t="shared" si="60"/>
        <v>25</v>
      </c>
      <c r="AP310" s="36">
        <f t="shared" si="8"/>
        <v>3.8806205112411764E-2</v>
      </c>
      <c r="AQ310" s="36">
        <f t="shared" si="9"/>
        <v>4.1697714916333332E-2</v>
      </c>
      <c r="AR310" s="36">
        <f t="shared" si="10"/>
        <v>4.3808848249666667E-2</v>
      </c>
      <c r="AS310" s="36">
        <f t="shared" si="11"/>
        <v>5.0300881583000001E-2</v>
      </c>
      <c r="AT310" s="36">
        <f t="shared" si="12"/>
        <v>6.6801381583000002E-2</v>
      </c>
      <c r="AU310" s="36">
        <f t="shared" si="13"/>
        <v>8.5170381582999999E-2</v>
      </c>
      <c r="AV310" s="36">
        <f t="shared" si="14"/>
        <v>0.14493238158300001</v>
      </c>
      <c r="AW310" s="36">
        <f t="shared" si="15"/>
        <v>0.18477371491633335</v>
      </c>
      <c r="AY310" s="93">
        <f t="shared" si="61"/>
        <v>25</v>
      </c>
      <c r="AZ310" s="118">
        <f t="shared" ca="1" si="48"/>
        <v>3.984110180652941E-2</v>
      </c>
      <c r="BA310" s="118">
        <f t="shared" ca="1" si="49"/>
        <v>4.2686376316333333E-2</v>
      </c>
      <c r="BB310" s="118">
        <f t="shared" ca="1" si="50"/>
        <v>4.4768376316333333E-2</v>
      </c>
      <c r="BC310" s="118">
        <f t="shared" ca="1" si="51"/>
        <v>5.1397042983000005E-2</v>
      </c>
      <c r="BD310" s="118">
        <f t="shared" ca="1" si="52"/>
        <v>6.7838042983000002E-2</v>
      </c>
      <c r="BE310" s="118">
        <f t="shared" ca="1" si="53"/>
        <v>8.5913042982999996E-2</v>
      </c>
      <c r="BF310" s="118">
        <f t="shared" ca="1" si="54"/>
        <v>0.14466804298299998</v>
      </c>
      <c r="BG310" s="118">
        <f t="shared" ca="1" si="55"/>
        <v>0.18383804298299999</v>
      </c>
    </row>
    <row r="311" spans="1:59" x14ac:dyDescent="0.3">
      <c r="A311" s="93">
        <f t="shared" si="56"/>
        <v>26</v>
      </c>
      <c r="B311" s="36">
        <f t="shared" si="16"/>
        <v>4.2102631122533957E-2</v>
      </c>
      <c r="C311" s="36">
        <f t="shared" si="17"/>
        <v>4.5300447368974393E-2</v>
      </c>
      <c r="D311" s="36">
        <f t="shared" si="18"/>
        <v>4.740058263471765E-2</v>
      </c>
      <c r="E311" s="36">
        <f t="shared" si="19"/>
        <v>5.3623330615343578E-2</v>
      </c>
      <c r="F311" s="36">
        <f t="shared" si="20"/>
        <v>7.0276523652501033E-2</v>
      </c>
      <c r="G311" s="36">
        <f t="shared" si="21"/>
        <v>8.8829045199138035E-2</v>
      </c>
      <c r="H311" s="36">
        <f t="shared" si="22"/>
        <v>0.15176304227856308</v>
      </c>
      <c r="I311" s="36">
        <f t="shared" si="23"/>
        <v>0.1937190403315131</v>
      </c>
      <c r="K311" s="93">
        <f t="shared" si="57"/>
        <v>26</v>
      </c>
      <c r="L311" s="36">
        <f t="shared" si="24"/>
        <v>3.7724378663999997E-2</v>
      </c>
      <c r="M311" s="36">
        <f t="shared" si="25"/>
        <v>4.0669378664E-2</v>
      </c>
      <c r="N311" s="36">
        <f t="shared" si="26"/>
        <v>4.2777645330666664E-2</v>
      </c>
      <c r="O311" s="36">
        <f t="shared" si="27"/>
        <v>4.8991156441777775E-2</v>
      </c>
      <c r="P311" s="36">
        <f t="shared" si="28"/>
        <v>6.5551378664000001E-2</v>
      </c>
      <c r="Q311" s="36">
        <f t="shared" si="29"/>
        <v>8.4083378664000008E-2</v>
      </c>
      <c r="R311" s="36">
        <f t="shared" si="30"/>
        <v>0.14659137866399999</v>
      </c>
      <c r="S311" s="36">
        <f t="shared" si="31"/>
        <v>0.188263378664</v>
      </c>
      <c r="U311" s="93">
        <f t="shared" si="58"/>
        <v>26</v>
      </c>
      <c r="V311" s="36">
        <f t="shared" si="32"/>
        <v>3.6089926149000001E-2</v>
      </c>
      <c r="W311" s="36">
        <f t="shared" si="33"/>
        <v>3.9031992815666668E-2</v>
      </c>
      <c r="X311" s="36">
        <f t="shared" si="34"/>
        <v>4.1148392815666665E-2</v>
      </c>
      <c r="Y311" s="36">
        <f t="shared" si="35"/>
        <v>4.7450037260111114E-2</v>
      </c>
      <c r="Z311" s="36">
        <f t="shared" si="36"/>
        <v>6.3984926149000004E-2</v>
      </c>
      <c r="AA311" s="36">
        <f t="shared" si="37"/>
        <v>8.2541926148999994E-2</v>
      </c>
      <c r="AB311" s="36">
        <f t="shared" si="38"/>
        <v>0.14411792614899999</v>
      </c>
      <c r="AC311" s="36">
        <f t="shared" si="39"/>
        <v>0.18516859281566667</v>
      </c>
      <c r="AE311" s="93">
        <f t="shared" si="59"/>
        <v>26</v>
      </c>
      <c r="AF311" s="36">
        <f t="shared" si="40"/>
        <v>4.1736225018999998E-2</v>
      </c>
      <c r="AG311" s="36">
        <f t="shared" si="41"/>
        <v>4.4640291685666668E-2</v>
      </c>
      <c r="AH311" s="36">
        <f t="shared" si="42"/>
        <v>4.6744491685666668E-2</v>
      </c>
      <c r="AI311" s="36">
        <f t="shared" si="43"/>
        <v>5.3107225019000004E-2</v>
      </c>
      <c r="AJ311" s="36">
        <f t="shared" si="44"/>
        <v>6.9555225018999994E-2</v>
      </c>
      <c r="AK311" s="36">
        <f t="shared" si="45"/>
        <v>8.8053225019000009E-2</v>
      </c>
      <c r="AL311" s="36">
        <f t="shared" si="46"/>
        <v>0.148738225019</v>
      </c>
      <c r="AM311" s="36">
        <f t="shared" si="47"/>
        <v>0.18919489168566667</v>
      </c>
      <c r="AO311" s="93">
        <f t="shared" si="60"/>
        <v>26</v>
      </c>
      <c r="AP311" s="36">
        <f t="shared" si="8"/>
        <v>3.9207693326999998E-2</v>
      </c>
      <c r="AQ311" s="36">
        <f t="shared" si="9"/>
        <v>4.2079359993666667E-2</v>
      </c>
      <c r="AR311" s="36">
        <f t="shared" si="10"/>
        <v>4.4163626660333327E-2</v>
      </c>
      <c r="AS311" s="36">
        <f t="shared" si="11"/>
        <v>5.0638693326999995E-2</v>
      </c>
      <c r="AT311" s="36">
        <f t="shared" si="12"/>
        <v>6.7052693327000007E-2</v>
      </c>
      <c r="AU311" s="36">
        <f t="shared" si="13"/>
        <v>8.5421693327000003E-2</v>
      </c>
      <c r="AV311" s="36">
        <f t="shared" si="14"/>
        <v>0.14518369332699999</v>
      </c>
      <c r="AW311" s="36">
        <f t="shared" si="15"/>
        <v>0.18502502666033335</v>
      </c>
      <c r="AY311" s="93">
        <f t="shared" si="61"/>
        <v>26</v>
      </c>
      <c r="AZ311" s="118">
        <f t="shared" ca="1" si="48"/>
        <v>4.0255737555000004E-2</v>
      </c>
      <c r="BA311" s="118">
        <f t="shared" ca="1" si="49"/>
        <v>4.3078404221666672E-2</v>
      </c>
      <c r="BB311" s="118">
        <f t="shared" ca="1" si="50"/>
        <v>4.5132404221666672E-2</v>
      </c>
      <c r="BC311" s="118">
        <f t="shared" ca="1" si="51"/>
        <v>5.1746737555000005E-2</v>
      </c>
      <c r="BD311" s="118">
        <f t="shared" ca="1" si="52"/>
        <v>6.8097737554999996E-2</v>
      </c>
      <c r="BE311" s="118">
        <f t="shared" ca="1" si="53"/>
        <v>8.617273755499999E-2</v>
      </c>
      <c r="BF311" s="118">
        <f t="shared" ca="1" si="54"/>
        <v>0.14492773755499999</v>
      </c>
      <c r="BG311" s="118">
        <f t="shared" ca="1" si="55"/>
        <v>0.184097737555</v>
      </c>
    </row>
    <row r="312" spans="1:59" x14ac:dyDescent="0.3">
      <c r="A312" s="93">
        <f t="shared" si="56"/>
        <v>27</v>
      </c>
      <c r="B312" s="36">
        <f t="shared" si="16"/>
        <v>4.2395642654052303E-2</v>
      </c>
      <c r="C312" s="36">
        <f t="shared" si="17"/>
        <v>4.5596851708041009E-2</v>
      </c>
      <c r="D312" s="36">
        <f t="shared" si="18"/>
        <v>4.7668121969880864E-2</v>
      </c>
      <c r="E312" s="36">
        <f t="shared" si="19"/>
        <v>5.3867893075673676E-2</v>
      </c>
      <c r="F312" s="36">
        <f t="shared" si="20"/>
        <v>7.0447201160139639E-2</v>
      </c>
      <c r="G312" s="36">
        <f t="shared" si="21"/>
        <v>8.8999722706776627E-2</v>
      </c>
      <c r="H312" s="36">
        <f t="shared" si="22"/>
        <v>0.15193371978620168</v>
      </c>
      <c r="I312" s="36">
        <f t="shared" si="23"/>
        <v>0.19388971783915168</v>
      </c>
      <c r="K312" s="93">
        <f t="shared" si="57"/>
        <v>27</v>
      </c>
      <c r="L312" s="36">
        <f t="shared" si="24"/>
        <v>3.8110417354411764E-2</v>
      </c>
      <c r="M312" s="36">
        <f t="shared" si="25"/>
        <v>4.1044593825000003E-2</v>
      </c>
      <c r="N312" s="36">
        <f t="shared" si="26"/>
        <v>4.3124993824999999E-2</v>
      </c>
      <c r="O312" s="36">
        <f t="shared" si="27"/>
        <v>4.9314260491666664E-2</v>
      </c>
      <c r="P312" s="36">
        <f t="shared" si="28"/>
        <v>6.5797593825E-2</v>
      </c>
      <c r="Q312" s="36">
        <f t="shared" si="29"/>
        <v>8.4329593825000007E-2</v>
      </c>
      <c r="R312" s="36">
        <f t="shared" si="30"/>
        <v>0.146837593825</v>
      </c>
      <c r="S312" s="36">
        <f t="shared" si="31"/>
        <v>0.18850959382500002</v>
      </c>
      <c r="U312" s="93">
        <f t="shared" si="58"/>
        <v>27</v>
      </c>
      <c r="V312" s="36">
        <f t="shared" si="32"/>
        <v>3.6367074754999999E-2</v>
      </c>
      <c r="W312" s="36">
        <f t="shared" si="33"/>
        <v>3.9296674754999997E-2</v>
      </c>
      <c r="X312" s="36">
        <f t="shared" si="34"/>
        <v>4.1385274755E-2</v>
      </c>
      <c r="Y312" s="36">
        <f t="shared" si="35"/>
        <v>4.766424142166667E-2</v>
      </c>
      <c r="Z312" s="36">
        <f t="shared" si="36"/>
        <v>6.4119074755000005E-2</v>
      </c>
      <c r="AA312" s="36">
        <f t="shared" si="37"/>
        <v>8.2676074754999995E-2</v>
      </c>
      <c r="AB312" s="36">
        <f t="shared" si="38"/>
        <v>0.14425207475500001</v>
      </c>
      <c r="AC312" s="36">
        <f t="shared" si="39"/>
        <v>0.18530274142166669</v>
      </c>
      <c r="AE312" s="93">
        <f t="shared" si="59"/>
        <v>27</v>
      </c>
      <c r="AF312" s="36">
        <f t="shared" si="40"/>
        <v>4.2010364038235291E-2</v>
      </c>
      <c r="AG312" s="36">
        <f t="shared" si="41"/>
        <v>4.489849345E-2</v>
      </c>
      <c r="AH312" s="36">
        <f t="shared" si="42"/>
        <v>4.6975293449999997E-2</v>
      </c>
      <c r="AI312" s="36">
        <f t="shared" si="43"/>
        <v>5.3317893450000001E-2</v>
      </c>
      <c r="AJ312" s="36">
        <f t="shared" si="44"/>
        <v>6.9682893450000005E-2</v>
      </c>
      <c r="AK312" s="36">
        <f t="shared" si="45"/>
        <v>8.8180893449999992E-2</v>
      </c>
      <c r="AL312" s="36">
        <f t="shared" si="46"/>
        <v>0.14886589345000001</v>
      </c>
      <c r="AM312" s="36">
        <f t="shared" si="47"/>
        <v>0.18932256011666665</v>
      </c>
      <c r="AO312" s="93">
        <f t="shared" si="60"/>
        <v>27</v>
      </c>
      <c r="AP312" s="36">
        <f t="shared" si="8"/>
        <v>3.9573026736588232E-2</v>
      </c>
      <c r="AQ312" s="36">
        <f t="shared" si="9"/>
        <v>4.2424850266E-2</v>
      </c>
      <c r="AR312" s="36">
        <f t="shared" si="10"/>
        <v>4.4482250266000001E-2</v>
      </c>
      <c r="AS312" s="36">
        <f t="shared" si="11"/>
        <v>5.0940350265999995E-2</v>
      </c>
      <c r="AT312" s="36">
        <f t="shared" si="12"/>
        <v>6.7267850266000004E-2</v>
      </c>
      <c r="AU312" s="36">
        <f t="shared" si="13"/>
        <v>8.5636850266E-2</v>
      </c>
      <c r="AV312" s="36">
        <f t="shared" si="14"/>
        <v>0.145398850266</v>
      </c>
      <c r="AW312" s="36">
        <f t="shared" si="15"/>
        <v>0.18524018359933336</v>
      </c>
      <c r="AY312" s="93">
        <f t="shared" si="61"/>
        <v>27</v>
      </c>
      <c r="AZ312" s="118">
        <f t="shared" ca="1" si="48"/>
        <v>4.0651852441470591E-2</v>
      </c>
      <c r="BA312" s="118">
        <f t="shared" ca="1" si="49"/>
        <v>4.3451911265000004E-2</v>
      </c>
      <c r="BB312" s="118">
        <f t="shared" ca="1" si="50"/>
        <v>4.5477911265000004E-2</v>
      </c>
      <c r="BC312" s="118">
        <f t="shared" ca="1" si="51"/>
        <v>5.2077911264999999E-2</v>
      </c>
      <c r="BD312" s="118">
        <f t="shared" ca="1" si="52"/>
        <v>6.8338911264999996E-2</v>
      </c>
      <c r="BE312" s="118">
        <f t="shared" ca="1" si="53"/>
        <v>8.641391126499999E-2</v>
      </c>
      <c r="BF312" s="118">
        <f t="shared" ca="1" si="54"/>
        <v>0.14516891126500001</v>
      </c>
      <c r="BG312" s="118">
        <f t="shared" ca="1" si="55"/>
        <v>0.18433891126499999</v>
      </c>
    </row>
    <row r="313" spans="1:59" x14ac:dyDescent="0.3">
      <c r="A313" s="93">
        <f t="shared" si="56"/>
        <v>28</v>
      </c>
      <c r="B313" s="36">
        <f t="shared" si="16"/>
        <v>4.268462818361355E-2</v>
      </c>
      <c r="C313" s="36">
        <f t="shared" si="17"/>
        <v>4.5889230045150525E-2</v>
      </c>
      <c r="D313" s="36">
        <f t="shared" si="18"/>
        <v>4.7931635303086972E-2</v>
      </c>
      <c r="E313" s="36">
        <f t="shared" si="19"/>
        <v>5.4108429534046674E-2</v>
      </c>
      <c r="F313" s="36">
        <f t="shared" si="20"/>
        <v>7.0613852665821139E-2</v>
      </c>
      <c r="G313" s="36">
        <f t="shared" si="21"/>
        <v>8.9166374212458127E-2</v>
      </c>
      <c r="H313" s="36">
        <f t="shared" si="22"/>
        <v>0.1521003712918832</v>
      </c>
      <c r="I313" s="36">
        <f t="shared" si="23"/>
        <v>0.1940563693448332</v>
      </c>
      <c r="K313" s="93">
        <f t="shared" si="57"/>
        <v>28</v>
      </c>
      <c r="L313" s="36">
        <f t="shared" si="24"/>
        <v>3.8503817096823531E-2</v>
      </c>
      <c r="M313" s="36">
        <f t="shared" si="25"/>
        <v>4.1427170038000005E-2</v>
      </c>
      <c r="N313" s="36">
        <f t="shared" si="26"/>
        <v>4.3479703371333334E-2</v>
      </c>
      <c r="O313" s="36">
        <f t="shared" si="27"/>
        <v>4.9644725593555553E-2</v>
      </c>
      <c r="P313" s="36">
        <f t="shared" si="28"/>
        <v>6.6051170038000012E-2</v>
      </c>
      <c r="Q313" s="36">
        <f t="shared" si="29"/>
        <v>8.4583170038000005E-2</v>
      </c>
      <c r="R313" s="36">
        <f t="shared" si="30"/>
        <v>0.14709117003799999</v>
      </c>
      <c r="S313" s="36">
        <f t="shared" si="31"/>
        <v>0.18876317003800003</v>
      </c>
      <c r="U313" s="93">
        <f t="shared" si="58"/>
        <v>28</v>
      </c>
      <c r="V313" s="36">
        <f t="shared" si="32"/>
        <v>3.6626355395999996E-2</v>
      </c>
      <c r="W313" s="36">
        <f t="shared" si="33"/>
        <v>3.9543488729333331E-2</v>
      </c>
      <c r="X313" s="36">
        <f t="shared" si="34"/>
        <v>4.1604288729333333E-2</v>
      </c>
      <c r="Y313" s="36">
        <f t="shared" si="35"/>
        <v>4.7860577618222225E-2</v>
      </c>
      <c r="Z313" s="36">
        <f t="shared" si="36"/>
        <v>6.4235355396000005E-2</v>
      </c>
      <c r="AA313" s="36">
        <f t="shared" si="37"/>
        <v>8.2792355395999995E-2</v>
      </c>
      <c r="AB313" s="36">
        <f t="shared" si="38"/>
        <v>0.14436835539600001</v>
      </c>
      <c r="AC313" s="36">
        <f t="shared" si="39"/>
        <v>0.18541902206266669</v>
      </c>
      <c r="AE313" s="93">
        <f t="shared" si="59"/>
        <v>28</v>
      </c>
      <c r="AF313" s="36">
        <f t="shared" si="40"/>
        <v>4.2234554524470586E-2</v>
      </c>
      <c r="AG313" s="36">
        <f t="shared" si="41"/>
        <v>4.5106746681333333E-2</v>
      </c>
      <c r="AH313" s="36">
        <f t="shared" si="42"/>
        <v>4.7156146681333333E-2</v>
      </c>
      <c r="AI313" s="36">
        <f t="shared" si="43"/>
        <v>5.3478613347999998E-2</v>
      </c>
      <c r="AJ313" s="36">
        <f t="shared" si="44"/>
        <v>6.9760613348000003E-2</v>
      </c>
      <c r="AK313" s="36">
        <f t="shared" si="45"/>
        <v>8.8258613348000003E-2</v>
      </c>
      <c r="AL313" s="36">
        <f t="shared" si="46"/>
        <v>0.14894361334799999</v>
      </c>
      <c r="AM313" s="36">
        <f t="shared" si="47"/>
        <v>0.18940028001466666</v>
      </c>
      <c r="AO313" s="93">
        <f t="shared" si="60"/>
        <v>28</v>
      </c>
      <c r="AP313" s="36">
        <f t="shared" si="8"/>
        <v>3.9899899718176472E-2</v>
      </c>
      <c r="AQ313" s="36">
        <f t="shared" si="9"/>
        <v>4.2731880110333333E-2</v>
      </c>
      <c r="AR313" s="36">
        <f t="shared" si="10"/>
        <v>4.4762413443666667E-2</v>
      </c>
      <c r="AS313" s="36">
        <f t="shared" si="11"/>
        <v>5.1203546777000002E-2</v>
      </c>
      <c r="AT313" s="36">
        <f t="shared" si="12"/>
        <v>6.7444546777E-2</v>
      </c>
      <c r="AU313" s="36">
        <f t="shared" si="13"/>
        <v>8.581354677700001E-2</v>
      </c>
      <c r="AV313" s="36">
        <f t="shared" si="14"/>
        <v>0.14557554677699999</v>
      </c>
      <c r="AW313" s="36">
        <f t="shared" si="15"/>
        <v>0.18541688011033336</v>
      </c>
      <c r="AY313" s="93">
        <f t="shared" si="61"/>
        <v>28</v>
      </c>
      <c r="AZ313" s="118">
        <f t="shared" ca="1" si="48"/>
        <v>4.1028587456941178E-2</v>
      </c>
      <c r="BA313" s="118">
        <f t="shared" ca="1" si="49"/>
        <v>4.3806038437333335E-2</v>
      </c>
      <c r="BB313" s="118">
        <f t="shared" ca="1" si="50"/>
        <v>4.5804038437333335E-2</v>
      </c>
      <c r="BC313" s="118">
        <f t="shared" ca="1" si="51"/>
        <v>5.2389705103999998E-2</v>
      </c>
      <c r="BD313" s="118">
        <f t="shared" ca="1" si="52"/>
        <v>6.8560705104000003E-2</v>
      </c>
      <c r="BE313" s="118">
        <f t="shared" ca="1" si="53"/>
        <v>8.6635705103999996E-2</v>
      </c>
      <c r="BF313" s="118">
        <f t="shared" ca="1" si="54"/>
        <v>0.14539070510399998</v>
      </c>
      <c r="BG313" s="118">
        <f t="shared" ca="1" si="55"/>
        <v>0.18456070510399999</v>
      </c>
    </row>
    <row r="314" spans="1:59" x14ac:dyDescent="0.3">
      <c r="A314" s="93">
        <f t="shared" si="56"/>
        <v>29</v>
      </c>
      <c r="B314" s="36">
        <f t="shared" si="16"/>
        <v>4.2971103094461491E-2</v>
      </c>
      <c r="C314" s="36">
        <f t="shared" si="17"/>
        <v>4.6179097763546728E-2</v>
      </c>
      <c r="D314" s="36">
        <f t="shared" si="18"/>
        <v>4.8192638017579767E-2</v>
      </c>
      <c r="E314" s="36">
        <f t="shared" si="19"/>
        <v>5.4346455373706359E-2</v>
      </c>
      <c r="F314" s="36">
        <f t="shared" si="20"/>
        <v>7.0777993552789326E-2</v>
      </c>
      <c r="G314" s="36">
        <f t="shared" si="21"/>
        <v>8.9330515099426328E-2</v>
      </c>
      <c r="H314" s="36">
        <f t="shared" si="22"/>
        <v>0.15226451217885137</v>
      </c>
      <c r="I314" s="36">
        <f t="shared" si="23"/>
        <v>0.1942205102318014</v>
      </c>
      <c r="K314" s="93">
        <f t="shared" si="57"/>
        <v>29</v>
      </c>
      <c r="L314" s="36">
        <f t="shared" si="24"/>
        <v>3.8905900484235298E-2</v>
      </c>
      <c r="M314" s="36">
        <f t="shared" si="25"/>
        <v>4.1818429896000001E-2</v>
      </c>
      <c r="N314" s="36">
        <f t="shared" si="26"/>
        <v>4.3843096562666668E-2</v>
      </c>
      <c r="O314" s="36">
        <f t="shared" si="27"/>
        <v>4.9983874340444448E-2</v>
      </c>
      <c r="P314" s="36">
        <f t="shared" si="28"/>
        <v>6.6313429896000003E-2</v>
      </c>
      <c r="Q314" s="36">
        <f t="shared" si="29"/>
        <v>8.4845429895999996E-2</v>
      </c>
      <c r="R314" s="36">
        <f t="shared" si="30"/>
        <v>0.147353429896</v>
      </c>
      <c r="S314" s="36">
        <f t="shared" si="31"/>
        <v>0.18902542989600002</v>
      </c>
      <c r="U314" s="93">
        <f t="shared" si="58"/>
        <v>29</v>
      </c>
      <c r="V314" s="36">
        <f t="shared" si="32"/>
        <v>3.6867735685E-2</v>
      </c>
      <c r="W314" s="36">
        <f t="shared" si="33"/>
        <v>3.9772402351666666E-2</v>
      </c>
      <c r="X314" s="36">
        <f t="shared" si="34"/>
        <v>4.1805402351666666E-2</v>
      </c>
      <c r="Y314" s="36">
        <f t="shared" si="35"/>
        <v>4.803901346277778E-2</v>
      </c>
      <c r="Z314" s="36">
        <f t="shared" si="36"/>
        <v>6.4333735685000004E-2</v>
      </c>
      <c r="AA314" s="36">
        <f t="shared" si="37"/>
        <v>8.2890735684999994E-2</v>
      </c>
      <c r="AB314" s="36">
        <f t="shared" si="38"/>
        <v>0.14446673568500001</v>
      </c>
      <c r="AC314" s="36">
        <f t="shared" si="39"/>
        <v>0.18551740235166669</v>
      </c>
      <c r="AE314" s="93">
        <f t="shared" si="59"/>
        <v>29</v>
      </c>
      <c r="AF314" s="36">
        <f t="shared" si="40"/>
        <v>4.2405919610705882E-2</v>
      </c>
      <c r="AG314" s="36">
        <f t="shared" si="41"/>
        <v>4.5262174512666668E-2</v>
      </c>
      <c r="AH314" s="36">
        <f t="shared" si="42"/>
        <v>4.7284174512666671E-2</v>
      </c>
      <c r="AI314" s="36">
        <f t="shared" si="43"/>
        <v>5.3586507845999998E-2</v>
      </c>
      <c r="AJ314" s="36">
        <f t="shared" si="44"/>
        <v>6.9785507846000003E-2</v>
      </c>
      <c r="AK314" s="36">
        <f t="shared" si="45"/>
        <v>8.8283507846000003E-2</v>
      </c>
      <c r="AL314" s="36">
        <f t="shared" si="46"/>
        <v>0.14896850784599999</v>
      </c>
      <c r="AM314" s="36">
        <f t="shared" si="47"/>
        <v>0.18942517451266666</v>
      </c>
      <c r="AO314" s="93">
        <f t="shared" si="60"/>
        <v>29</v>
      </c>
      <c r="AP314" s="36">
        <f t="shared" si="8"/>
        <v>4.0186483725764707E-2</v>
      </c>
      <c r="AQ314" s="36">
        <f t="shared" si="9"/>
        <v>4.299862098066666E-2</v>
      </c>
      <c r="AR314" s="36">
        <f t="shared" si="10"/>
        <v>4.5002287647333328E-2</v>
      </c>
      <c r="AS314" s="36">
        <f t="shared" si="11"/>
        <v>5.1426454313999996E-2</v>
      </c>
      <c r="AT314" s="36">
        <f t="shared" si="12"/>
        <v>6.7580954313999991E-2</v>
      </c>
      <c r="AU314" s="36">
        <f t="shared" si="13"/>
        <v>8.5949954314000002E-2</v>
      </c>
      <c r="AV314" s="36">
        <f t="shared" si="14"/>
        <v>0.145711954314</v>
      </c>
      <c r="AW314" s="36">
        <f t="shared" si="15"/>
        <v>0.18555328764733336</v>
      </c>
      <c r="AY314" s="93">
        <f t="shared" si="61"/>
        <v>29</v>
      </c>
      <c r="AZ314" s="118">
        <f t="shared" ca="1" si="48"/>
        <v>4.1385352331411759E-2</v>
      </c>
      <c r="BA314" s="118">
        <f t="shared" ca="1" si="49"/>
        <v>4.4140195468666668E-2</v>
      </c>
      <c r="BB314" s="118">
        <f t="shared" ca="1" si="50"/>
        <v>4.6110195468666668E-2</v>
      </c>
      <c r="BC314" s="118">
        <f t="shared" ca="1" si="51"/>
        <v>5.2681528801999999E-2</v>
      </c>
      <c r="BD314" s="118">
        <f t="shared" ca="1" si="52"/>
        <v>6.8762528801999998E-2</v>
      </c>
      <c r="BE314" s="118">
        <f t="shared" ca="1" si="53"/>
        <v>8.6837528801999991E-2</v>
      </c>
      <c r="BF314" s="118">
        <f t="shared" ca="1" si="54"/>
        <v>0.14559252880199999</v>
      </c>
      <c r="BG314" s="118">
        <f t="shared" ca="1" si="55"/>
        <v>0.184762528802</v>
      </c>
    </row>
    <row r="315" spans="1:59" x14ac:dyDescent="0.3">
      <c r="A315" s="93">
        <f t="shared" si="56"/>
        <v>30</v>
      </c>
      <c r="B315" s="36">
        <f t="shared" si="16"/>
        <v>4.3256606999128734E-2</v>
      </c>
      <c r="C315" s="36">
        <f t="shared" si="17"/>
        <v>4.6467994475762234E-2</v>
      </c>
      <c r="D315" s="36">
        <f t="shared" si="18"/>
        <v>4.8452669725891864E-2</v>
      </c>
      <c r="E315" s="36">
        <f t="shared" si="19"/>
        <v>5.4583510207185354E-2</v>
      </c>
      <c r="F315" s="36">
        <f t="shared" si="20"/>
        <v>7.0941163433576829E-2</v>
      </c>
      <c r="G315" s="36">
        <f t="shared" si="21"/>
        <v>8.9493684980213817E-2</v>
      </c>
      <c r="H315" s="36">
        <f t="shared" si="22"/>
        <v>0.15242768205963886</v>
      </c>
      <c r="I315" s="36">
        <f t="shared" si="23"/>
        <v>0.19438368011258889</v>
      </c>
      <c r="K315" s="93">
        <f t="shared" si="57"/>
        <v>30</v>
      </c>
      <c r="L315" s="36">
        <f t="shared" si="24"/>
        <v>3.9318015379647062E-2</v>
      </c>
      <c r="M315" s="36">
        <f t="shared" si="25"/>
        <v>4.2219721262E-2</v>
      </c>
      <c r="N315" s="36">
        <f t="shared" si="26"/>
        <v>4.4216521262E-2</v>
      </c>
      <c r="O315" s="36">
        <f t="shared" si="27"/>
        <v>5.0333054595333326E-2</v>
      </c>
      <c r="P315" s="36">
        <f t="shared" si="28"/>
        <v>6.6585721262000006E-2</v>
      </c>
      <c r="Q315" s="36">
        <f t="shared" si="29"/>
        <v>8.5117721261999998E-2</v>
      </c>
      <c r="R315" s="36">
        <f t="shared" si="30"/>
        <v>0.14762572126199999</v>
      </c>
      <c r="S315" s="36">
        <f t="shared" si="31"/>
        <v>0.18929772126200001</v>
      </c>
      <c r="U315" s="93">
        <f t="shared" si="58"/>
        <v>30</v>
      </c>
      <c r="V315" s="36">
        <f t="shared" si="32"/>
        <v>3.7090834816E-2</v>
      </c>
      <c r="W315" s="36">
        <f t="shared" si="33"/>
        <v>3.9983034816000004E-2</v>
      </c>
      <c r="X315" s="36">
        <f t="shared" si="34"/>
        <v>4.1988234816000003E-2</v>
      </c>
      <c r="Y315" s="36">
        <f t="shared" si="35"/>
        <v>4.8199168149333338E-2</v>
      </c>
      <c r="Z315" s="36">
        <f t="shared" si="36"/>
        <v>6.4413834816000007E-2</v>
      </c>
      <c r="AA315" s="36">
        <f t="shared" si="37"/>
        <v>8.2970834815999997E-2</v>
      </c>
      <c r="AB315" s="36">
        <f t="shared" si="38"/>
        <v>0.144546834816</v>
      </c>
      <c r="AC315" s="36">
        <f t="shared" si="39"/>
        <v>0.18559750148266668</v>
      </c>
      <c r="AE315" s="93">
        <f t="shared" si="59"/>
        <v>30</v>
      </c>
      <c r="AF315" s="36">
        <f t="shared" si="40"/>
        <v>4.2521114554941175E-2</v>
      </c>
      <c r="AG315" s="36">
        <f t="shared" si="41"/>
        <v>4.5361432202E-2</v>
      </c>
      <c r="AH315" s="36">
        <f t="shared" si="42"/>
        <v>4.7356032201999999E-2</v>
      </c>
      <c r="AI315" s="36">
        <f t="shared" si="43"/>
        <v>5.3638232202000008E-2</v>
      </c>
      <c r="AJ315" s="36">
        <f t="shared" si="44"/>
        <v>6.9754232201999999E-2</v>
      </c>
      <c r="AK315" s="36">
        <f t="shared" si="45"/>
        <v>8.8252232202E-2</v>
      </c>
      <c r="AL315" s="36">
        <f t="shared" si="46"/>
        <v>0.148937232202</v>
      </c>
      <c r="AM315" s="36">
        <f t="shared" si="47"/>
        <v>0.18939389886866667</v>
      </c>
      <c r="AO315" s="93">
        <f t="shared" si="60"/>
        <v>30</v>
      </c>
      <c r="AP315" s="36">
        <f t="shared" si="8"/>
        <v>4.0429410911352943E-2</v>
      </c>
      <c r="AQ315" s="36">
        <f t="shared" si="9"/>
        <v>4.3221705028999996E-2</v>
      </c>
      <c r="AR315" s="36">
        <f t="shared" si="10"/>
        <v>4.5198505028999997E-2</v>
      </c>
      <c r="AS315" s="36">
        <f t="shared" si="11"/>
        <v>5.1605705028999999E-2</v>
      </c>
      <c r="AT315" s="36">
        <f t="shared" si="12"/>
        <v>6.7673705028999998E-2</v>
      </c>
      <c r="AU315" s="36">
        <f t="shared" si="13"/>
        <v>8.6042705029000008E-2</v>
      </c>
      <c r="AV315" s="36">
        <f t="shared" si="14"/>
        <v>0.145804705029</v>
      </c>
      <c r="AW315" s="36">
        <f t="shared" si="15"/>
        <v>0.18564603836233334</v>
      </c>
      <c r="AY315" s="93">
        <f t="shared" si="61"/>
        <v>30</v>
      </c>
      <c r="AZ315" s="118">
        <f t="shared" ca="1" si="48"/>
        <v>4.1719872019882351E-2</v>
      </c>
      <c r="BA315" s="118">
        <f t="shared" ca="1" si="49"/>
        <v>4.4452107313999997E-2</v>
      </c>
      <c r="BB315" s="118">
        <f t="shared" ca="1" si="50"/>
        <v>4.6394107313999997E-2</v>
      </c>
      <c r="BC315" s="118">
        <f t="shared" ca="1" si="51"/>
        <v>5.2951107314000004E-2</v>
      </c>
      <c r="BD315" s="118">
        <f t="shared" ca="1" si="52"/>
        <v>6.8942107313999995E-2</v>
      </c>
      <c r="BE315" s="118">
        <f t="shared" ca="1" si="53"/>
        <v>8.7017107313999989E-2</v>
      </c>
      <c r="BF315" s="118">
        <f t="shared" ca="1" si="54"/>
        <v>0.145772107314</v>
      </c>
      <c r="BG315" s="118">
        <f t="shared" ca="1" si="55"/>
        <v>0.18494210731399999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484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workbookViewId="0"/>
  </sheetViews>
  <sheetFormatPr defaultRowHeight="15" x14ac:dyDescent="0.25"/>
  <cols>
    <col min="12" max="12" width="3" customWidth="1"/>
    <col min="13" max="13" width="11.28515625" customWidth="1"/>
    <col min="24" max="24" width="2.7109375" customWidth="1"/>
    <col min="25" max="25" width="11.42578125" customWidth="1"/>
    <col min="36" max="36" width="11" customWidth="1"/>
  </cols>
  <sheetData>
    <row r="1" spans="1:36" s="77" customFormat="1" ht="13.9" x14ac:dyDescent="0.25">
      <c r="A1" s="78" t="s">
        <v>81</v>
      </c>
      <c r="B1" s="78"/>
      <c r="C1" s="78"/>
      <c r="D1" s="78"/>
      <c r="E1" s="78"/>
      <c r="F1" s="78"/>
      <c r="G1" s="79"/>
      <c r="H1" s="79"/>
      <c r="I1" s="79"/>
      <c r="J1" s="79"/>
      <c r="K1" s="79"/>
      <c r="M1" s="78" t="s">
        <v>113</v>
      </c>
      <c r="N1" s="78"/>
      <c r="O1" s="78"/>
      <c r="P1" s="78"/>
      <c r="Q1" s="78"/>
      <c r="R1" s="78"/>
      <c r="S1" s="79"/>
      <c r="T1" s="79"/>
      <c r="U1" s="79"/>
      <c r="V1" s="79"/>
      <c r="W1" s="79"/>
      <c r="Y1" s="80" t="s">
        <v>120</v>
      </c>
      <c r="Z1" s="80"/>
      <c r="AA1" s="80"/>
      <c r="AB1" s="80"/>
      <c r="AC1" s="80"/>
      <c r="AD1" s="80"/>
      <c r="AE1" s="80"/>
      <c r="AF1" s="80"/>
    </row>
    <row r="2" spans="1:36" ht="14.45" x14ac:dyDescent="0.3">
      <c r="A2" s="59" t="s">
        <v>0</v>
      </c>
      <c r="B2" s="60" t="s">
        <v>31</v>
      </c>
      <c r="C2" s="61"/>
      <c r="D2" s="61"/>
      <c r="E2" s="61"/>
      <c r="F2" s="61"/>
      <c r="G2" s="61"/>
      <c r="H2" s="61"/>
      <c r="I2" s="61"/>
      <c r="J2" s="61"/>
      <c r="K2" s="62"/>
      <c r="M2" s="27" t="s">
        <v>0</v>
      </c>
      <c r="N2" s="126" t="s">
        <v>27</v>
      </c>
      <c r="O2" s="126"/>
      <c r="P2" s="126"/>
      <c r="Q2" s="126"/>
      <c r="R2" s="126"/>
      <c r="S2" s="126"/>
      <c r="T2" s="126"/>
      <c r="U2" s="126"/>
      <c r="V2" s="126"/>
      <c r="W2" s="126"/>
      <c r="Y2" s="27" t="s">
        <v>0</v>
      </c>
      <c r="Z2" s="126" t="s">
        <v>27</v>
      </c>
      <c r="AA2" s="126"/>
      <c r="AB2" s="126"/>
      <c r="AC2" s="126"/>
      <c r="AD2" s="126"/>
      <c r="AE2" s="126"/>
      <c r="AF2" s="126"/>
      <c r="AG2" s="126"/>
      <c r="AH2" s="126"/>
      <c r="AI2" s="126"/>
      <c r="AJ2" s="33"/>
    </row>
    <row r="3" spans="1:36" ht="14.45" x14ac:dyDescent="0.3">
      <c r="A3" s="63" t="s">
        <v>30</v>
      </c>
      <c r="B3" s="64">
        <v>1</v>
      </c>
      <c r="C3" s="64">
        <v>2</v>
      </c>
      <c r="D3" s="64">
        <v>3</v>
      </c>
      <c r="E3" s="64">
        <v>4</v>
      </c>
      <c r="F3" s="64">
        <v>5</v>
      </c>
      <c r="G3" s="64">
        <v>6</v>
      </c>
      <c r="H3" s="64">
        <v>7</v>
      </c>
      <c r="I3" s="64">
        <v>8</v>
      </c>
      <c r="J3" s="64">
        <v>9</v>
      </c>
      <c r="K3" s="64">
        <v>10</v>
      </c>
      <c r="M3" s="28" t="s">
        <v>22</v>
      </c>
      <c r="N3" s="29">
        <v>1</v>
      </c>
      <c r="O3" s="29">
        <f>N3+1</f>
        <v>2</v>
      </c>
      <c r="P3" s="29">
        <f t="shared" ref="P3:W3" si="0">O3+1</f>
        <v>3</v>
      </c>
      <c r="Q3" s="29">
        <f t="shared" si="0"/>
        <v>4</v>
      </c>
      <c r="R3" s="29">
        <f t="shared" si="0"/>
        <v>5</v>
      </c>
      <c r="S3" s="29">
        <f t="shared" si="0"/>
        <v>6</v>
      </c>
      <c r="T3" s="29">
        <f t="shared" si="0"/>
        <v>7</v>
      </c>
      <c r="U3" s="29">
        <f t="shared" si="0"/>
        <v>8</v>
      </c>
      <c r="V3" s="29">
        <f t="shared" si="0"/>
        <v>9</v>
      </c>
      <c r="W3" s="29">
        <f t="shared" si="0"/>
        <v>10</v>
      </c>
      <c r="Y3" s="28" t="s">
        <v>22</v>
      </c>
      <c r="Z3" s="29">
        <v>1</v>
      </c>
      <c r="AA3" s="29">
        <f t="shared" ref="AA3:AI3" si="1">Z3+1</f>
        <v>2</v>
      </c>
      <c r="AB3" s="29">
        <f t="shared" si="1"/>
        <v>3</v>
      </c>
      <c r="AC3" s="29">
        <f t="shared" si="1"/>
        <v>4</v>
      </c>
      <c r="AD3" s="29">
        <f t="shared" si="1"/>
        <v>5</v>
      </c>
      <c r="AE3" s="29">
        <f t="shared" si="1"/>
        <v>6</v>
      </c>
      <c r="AF3" s="29">
        <f t="shared" si="1"/>
        <v>7</v>
      </c>
      <c r="AG3" s="29">
        <f t="shared" si="1"/>
        <v>8</v>
      </c>
      <c r="AH3" s="29">
        <f t="shared" si="1"/>
        <v>9</v>
      </c>
      <c r="AI3" s="29">
        <f t="shared" si="1"/>
        <v>10</v>
      </c>
      <c r="AJ3" s="58" t="s">
        <v>23</v>
      </c>
    </row>
    <row r="4" spans="1:36" ht="14.45" x14ac:dyDescent="0.3">
      <c r="A4" s="65" t="s">
        <v>29</v>
      </c>
      <c r="B4" s="66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M4" s="30" t="s">
        <v>29</v>
      </c>
      <c r="N4" s="29" t="s">
        <v>1</v>
      </c>
      <c r="O4" s="29" t="s">
        <v>2</v>
      </c>
      <c r="P4" s="29" t="s">
        <v>3</v>
      </c>
      <c r="Q4" s="29" t="s">
        <v>4</v>
      </c>
      <c r="R4" s="29" t="s">
        <v>5</v>
      </c>
      <c r="S4" s="29" t="s">
        <v>6</v>
      </c>
      <c r="T4" s="29" t="s">
        <v>7</v>
      </c>
      <c r="U4" s="29" t="s">
        <v>8</v>
      </c>
      <c r="V4" s="29" t="s">
        <v>9</v>
      </c>
      <c r="W4" s="29" t="s">
        <v>10</v>
      </c>
      <c r="Y4" s="30" t="s">
        <v>29</v>
      </c>
      <c r="Z4" s="29" t="s">
        <v>1</v>
      </c>
      <c r="AA4" s="29" t="s">
        <v>2</v>
      </c>
      <c r="AB4" s="29" t="s">
        <v>3</v>
      </c>
      <c r="AC4" s="29" t="s">
        <v>4</v>
      </c>
      <c r="AD4" s="29" t="s">
        <v>5</v>
      </c>
      <c r="AE4" s="29" t="s">
        <v>6</v>
      </c>
      <c r="AF4" s="29" t="s">
        <v>7</v>
      </c>
      <c r="AG4" s="29" t="s">
        <v>8</v>
      </c>
      <c r="AH4" s="29" t="s">
        <v>9</v>
      </c>
      <c r="AI4" s="29" t="s">
        <v>10</v>
      </c>
      <c r="AJ4" s="58" t="s">
        <v>32</v>
      </c>
    </row>
    <row r="5" spans="1:36" ht="14.45" x14ac:dyDescent="0.3">
      <c r="A5" s="65">
        <v>1</v>
      </c>
      <c r="B5" s="50">
        <v>27.104999999999997</v>
      </c>
      <c r="C5" s="50">
        <v>38.2575</v>
      </c>
      <c r="D5" s="50">
        <v>49.410000000000004</v>
      </c>
      <c r="E5" s="50">
        <v>58.123333333333342</v>
      </c>
      <c r="F5" s="50">
        <v>66.836666666666673</v>
      </c>
      <c r="G5" s="50">
        <v>75.550000000000011</v>
      </c>
      <c r="H5" s="50">
        <v>91.100000000000009</v>
      </c>
      <c r="I5" s="50">
        <v>106.65000000000002</v>
      </c>
      <c r="J5" s="50">
        <v>122.20000000000002</v>
      </c>
      <c r="K5" s="53">
        <v>225.83333333333331</v>
      </c>
      <c r="M5" s="29">
        <v>1</v>
      </c>
      <c r="N5" s="50">
        <v>19.375</v>
      </c>
      <c r="O5" s="50">
        <v>32.417499999999997</v>
      </c>
      <c r="P5" s="50">
        <v>45.459999999999994</v>
      </c>
      <c r="Q5" s="50">
        <v>55.201666666666661</v>
      </c>
      <c r="R5" s="50">
        <v>64.943333333333328</v>
      </c>
      <c r="S5" s="50">
        <v>74.685000000000002</v>
      </c>
      <c r="T5" s="50">
        <v>94.893333333333331</v>
      </c>
      <c r="U5" s="50">
        <v>115.10166666666666</v>
      </c>
      <c r="V5" s="50">
        <v>135.31</v>
      </c>
      <c r="W5" s="53">
        <v>241.94</v>
      </c>
      <c r="Y5" s="29">
        <v>1</v>
      </c>
      <c r="Z5" s="55">
        <f>N5-B5</f>
        <v>-7.7299999999999969</v>
      </c>
      <c r="AA5" s="55">
        <f t="shared" ref="AA5:AI5" si="2">O5-C5</f>
        <v>-5.8400000000000034</v>
      </c>
      <c r="AB5" s="55">
        <f t="shared" si="2"/>
        <v>-3.9500000000000099</v>
      </c>
      <c r="AC5" s="55">
        <f t="shared" si="2"/>
        <v>-2.9216666666666811</v>
      </c>
      <c r="AD5" s="55">
        <f t="shared" si="2"/>
        <v>-1.8933333333333451</v>
      </c>
      <c r="AE5" s="55">
        <f t="shared" si="2"/>
        <v>-0.86500000000000909</v>
      </c>
      <c r="AF5" s="55">
        <f t="shared" si="2"/>
        <v>3.7933333333333223</v>
      </c>
      <c r="AG5" s="55">
        <f t="shared" si="2"/>
        <v>8.4516666666666396</v>
      </c>
      <c r="AH5" s="55">
        <f t="shared" si="2"/>
        <v>13.109999999999985</v>
      </c>
      <c r="AI5" s="55">
        <f t="shared" si="2"/>
        <v>16.106666666666683</v>
      </c>
      <c r="AJ5" s="55">
        <f>AVERAGE(Z5:AI5)</f>
        <v>1.8261666666666585</v>
      </c>
    </row>
    <row r="6" spans="1:36" ht="14.45" x14ac:dyDescent="0.3">
      <c r="A6" s="64">
        <v>2</v>
      </c>
      <c r="B6" s="50">
        <v>34.97</v>
      </c>
      <c r="C6" s="50">
        <v>47.015000000000001</v>
      </c>
      <c r="D6" s="50">
        <v>59.06</v>
      </c>
      <c r="E6" s="50">
        <v>67.2</v>
      </c>
      <c r="F6" s="50">
        <v>75.34</v>
      </c>
      <c r="G6" s="50">
        <v>83.48</v>
      </c>
      <c r="H6" s="50">
        <v>101.58666666666667</v>
      </c>
      <c r="I6" s="50">
        <v>119.69333333333334</v>
      </c>
      <c r="J6" s="50">
        <v>137.80000000000001</v>
      </c>
      <c r="K6" s="53">
        <v>233.63333333333333</v>
      </c>
      <c r="M6" s="29">
        <v>2</v>
      </c>
      <c r="N6" s="50">
        <v>26.39</v>
      </c>
      <c r="O6" s="50">
        <v>40.700000000000003</v>
      </c>
      <c r="P6" s="50">
        <v>55.01</v>
      </c>
      <c r="Q6" s="50">
        <v>64.203333333333333</v>
      </c>
      <c r="R6" s="50">
        <v>73.396666666666675</v>
      </c>
      <c r="S6" s="50">
        <v>82.59</v>
      </c>
      <c r="T6" s="50">
        <v>105.82333333333334</v>
      </c>
      <c r="U6" s="50">
        <v>129.05666666666667</v>
      </c>
      <c r="V6" s="50">
        <v>152.29</v>
      </c>
      <c r="W6" s="53">
        <v>250.43</v>
      </c>
      <c r="Y6" s="29">
        <v>2</v>
      </c>
      <c r="Z6" s="55">
        <f t="shared" ref="Z6:Z35" si="3">N6-B6</f>
        <v>-8.5799999999999983</v>
      </c>
      <c r="AA6" s="55">
        <f t="shared" ref="AA6:AA35" si="4">O6-C6</f>
        <v>-6.3149999999999977</v>
      </c>
      <c r="AB6" s="55">
        <f t="shared" ref="AB6:AB35" si="5">P6-D6</f>
        <v>-4.0500000000000043</v>
      </c>
      <c r="AC6" s="55">
        <f t="shared" ref="AC6:AC35" si="6">Q6-E6</f>
        <v>-2.9966666666666697</v>
      </c>
      <c r="AD6" s="55">
        <f t="shared" ref="AD6:AD35" si="7">R6-F6</f>
        <v>-1.943333333333328</v>
      </c>
      <c r="AE6" s="55">
        <f t="shared" ref="AE6:AE35" si="8">S6-G6</f>
        <v>-0.89000000000000057</v>
      </c>
      <c r="AF6" s="55">
        <f t="shared" ref="AF6:AF35" si="9">T6-H6</f>
        <v>4.2366666666666646</v>
      </c>
      <c r="AG6" s="55">
        <f t="shared" ref="AG6:AG35" si="10">U6-I6</f>
        <v>9.3633333333333297</v>
      </c>
      <c r="AH6" s="55">
        <f t="shared" ref="AH6:AH35" si="11">V6-J6</f>
        <v>14.489999999999981</v>
      </c>
      <c r="AI6" s="55">
        <f t="shared" ref="AI6:AI35" si="12">W6-K6</f>
        <v>16.796666666666681</v>
      </c>
      <c r="AJ6" s="55">
        <f>AVERAGE(Z6:AI6)</f>
        <v>2.0111666666666657</v>
      </c>
    </row>
    <row r="7" spans="1:36" ht="14.45" x14ac:dyDescent="0.3">
      <c r="A7" s="64">
        <v>3</v>
      </c>
      <c r="B7" s="50">
        <v>42.835000000000001</v>
      </c>
      <c r="C7" s="50">
        <v>55.772500000000008</v>
      </c>
      <c r="D7" s="50">
        <v>68.710000000000008</v>
      </c>
      <c r="E7" s="50">
        <v>76.276666666666671</v>
      </c>
      <c r="F7" s="50">
        <v>83.843333333333334</v>
      </c>
      <c r="G7" s="50">
        <v>91.41</v>
      </c>
      <c r="H7" s="50">
        <v>112.07333333333334</v>
      </c>
      <c r="I7" s="50">
        <v>132.73666666666668</v>
      </c>
      <c r="J7" s="50">
        <v>153.4</v>
      </c>
      <c r="K7" s="53">
        <v>241.43333333333334</v>
      </c>
      <c r="M7" s="29">
        <v>3</v>
      </c>
      <c r="N7" s="50">
        <v>33.405000000000001</v>
      </c>
      <c r="O7" s="50">
        <v>48.982500000000002</v>
      </c>
      <c r="P7" s="50">
        <v>64.56</v>
      </c>
      <c r="Q7" s="50">
        <v>73.204999999999998</v>
      </c>
      <c r="R7" s="50">
        <v>81.850000000000009</v>
      </c>
      <c r="S7" s="50">
        <v>90.495000000000005</v>
      </c>
      <c r="T7" s="50">
        <v>116.75333333333333</v>
      </c>
      <c r="U7" s="50">
        <v>143.01166666666666</v>
      </c>
      <c r="V7" s="50">
        <v>169.26999999999998</v>
      </c>
      <c r="W7" s="53">
        <v>258.91999999999996</v>
      </c>
      <c r="Y7" s="29">
        <v>3</v>
      </c>
      <c r="Z7" s="55">
        <f t="shared" si="3"/>
        <v>-9.43</v>
      </c>
      <c r="AA7" s="55">
        <f t="shared" si="4"/>
        <v>-6.7900000000000063</v>
      </c>
      <c r="AB7" s="55">
        <f t="shared" si="5"/>
        <v>-4.1500000000000057</v>
      </c>
      <c r="AC7" s="55">
        <f t="shared" si="6"/>
        <v>-3.0716666666666725</v>
      </c>
      <c r="AD7" s="55">
        <f t="shared" si="7"/>
        <v>-1.9933333333333252</v>
      </c>
      <c r="AE7" s="55">
        <f t="shared" si="8"/>
        <v>-0.91499999999999204</v>
      </c>
      <c r="AF7" s="55">
        <f t="shared" si="9"/>
        <v>4.6799999999999926</v>
      </c>
      <c r="AG7" s="55">
        <f t="shared" si="10"/>
        <v>10.274999999999977</v>
      </c>
      <c r="AH7" s="55">
        <f t="shared" si="11"/>
        <v>15.869999999999976</v>
      </c>
      <c r="AI7" s="55">
        <f t="shared" si="12"/>
        <v>17.486666666666622</v>
      </c>
      <c r="AJ7" s="55">
        <f t="shared" ref="AJ7:AJ35" si="13">AVERAGE(Z7:AI7)</f>
        <v>2.1961666666666568</v>
      </c>
    </row>
    <row r="8" spans="1:36" ht="14.45" x14ac:dyDescent="0.3">
      <c r="A8" s="64">
        <v>4</v>
      </c>
      <c r="B8" s="50">
        <v>50.7</v>
      </c>
      <c r="C8" s="50">
        <v>64.53</v>
      </c>
      <c r="D8" s="50">
        <v>78.36</v>
      </c>
      <c r="E8" s="50">
        <v>85.353333333333339</v>
      </c>
      <c r="F8" s="50">
        <v>92.346666666666664</v>
      </c>
      <c r="G8" s="50">
        <v>99.34</v>
      </c>
      <c r="H8" s="50">
        <v>122.56</v>
      </c>
      <c r="I8" s="50">
        <v>145.78</v>
      </c>
      <c r="J8" s="50">
        <v>169</v>
      </c>
      <c r="K8" s="53">
        <v>249.23333333333332</v>
      </c>
      <c r="M8" s="29">
        <v>4</v>
      </c>
      <c r="N8" s="50">
        <v>40.42</v>
      </c>
      <c r="O8" s="50">
        <v>57.265000000000001</v>
      </c>
      <c r="P8" s="50">
        <v>74.11</v>
      </c>
      <c r="Q8" s="50">
        <v>82.206666666666663</v>
      </c>
      <c r="R8" s="50">
        <v>90.303333333333342</v>
      </c>
      <c r="S8" s="50">
        <v>98.4</v>
      </c>
      <c r="T8" s="50">
        <v>127.68333333333334</v>
      </c>
      <c r="U8" s="50">
        <v>156.96666666666667</v>
      </c>
      <c r="V8" s="50">
        <v>186.25</v>
      </c>
      <c r="W8" s="53">
        <v>267.40999999999997</v>
      </c>
      <c r="Y8" s="29">
        <v>4</v>
      </c>
      <c r="Z8" s="55">
        <f t="shared" si="3"/>
        <v>-10.280000000000001</v>
      </c>
      <c r="AA8" s="55">
        <f t="shared" si="4"/>
        <v>-7.2650000000000006</v>
      </c>
      <c r="AB8" s="55">
        <f t="shared" si="5"/>
        <v>-4.25</v>
      </c>
      <c r="AC8" s="55">
        <f t="shared" si="6"/>
        <v>-3.1466666666666754</v>
      </c>
      <c r="AD8" s="55">
        <f t="shared" si="7"/>
        <v>-2.0433333333333223</v>
      </c>
      <c r="AE8" s="55">
        <f t="shared" si="8"/>
        <v>-0.93999999999999773</v>
      </c>
      <c r="AF8" s="55">
        <f t="shared" si="9"/>
        <v>5.1233333333333348</v>
      </c>
      <c r="AG8" s="55">
        <f t="shared" si="10"/>
        <v>11.186666666666667</v>
      </c>
      <c r="AH8" s="55">
        <f t="shared" si="11"/>
        <v>17.25</v>
      </c>
      <c r="AI8" s="55">
        <f t="shared" si="12"/>
        <v>18.176666666666648</v>
      </c>
      <c r="AJ8" s="55">
        <f t="shared" si="13"/>
        <v>2.3811666666666653</v>
      </c>
    </row>
    <row r="9" spans="1:36" ht="14.45" x14ac:dyDescent="0.3">
      <c r="A9" s="64">
        <v>5</v>
      </c>
      <c r="B9" s="50">
        <v>57.914999999999999</v>
      </c>
      <c r="C9" s="50">
        <v>72.352499999999992</v>
      </c>
      <c r="D9" s="50">
        <v>86.789999999999992</v>
      </c>
      <c r="E9" s="50">
        <v>93.96</v>
      </c>
      <c r="F9" s="50">
        <v>101.13000000000001</v>
      </c>
      <c r="G9" s="50">
        <v>108.30000000000001</v>
      </c>
      <c r="H9" s="50">
        <v>133.99166666666667</v>
      </c>
      <c r="I9" s="50">
        <v>159.68333333333334</v>
      </c>
      <c r="J9" s="50">
        <v>185.375</v>
      </c>
      <c r="K9" s="53">
        <v>257.42083333333335</v>
      </c>
      <c r="M9" s="29">
        <v>5</v>
      </c>
      <c r="N9" s="50">
        <v>49.295000000000002</v>
      </c>
      <c r="O9" s="50">
        <v>65.067499999999995</v>
      </c>
      <c r="P9" s="50">
        <v>80.84</v>
      </c>
      <c r="Q9" s="50">
        <v>89.358333333333334</v>
      </c>
      <c r="R9" s="50">
        <v>97.876666666666679</v>
      </c>
      <c r="S9" s="50">
        <v>106.39500000000001</v>
      </c>
      <c r="T9" s="50">
        <v>138.17666666666668</v>
      </c>
      <c r="U9" s="50">
        <v>169.95833333333334</v>
      </c>
      <c r="V9" s="50">
        <v>201.74</v>
      </c>
      <c r="W9" s="53">
        <v>275.15499999999997</v>
      </c>
      <c r="Y9" s="29">
        <v>5</v>
      </c>
      <c r="Z9" s="55">
        <f t="shared" si="3"/>
        <v>-8.6199999999999974</v>
      </c>
      <c r="AA9" s="55">
        <f t="shared" si="4"/>
        <v>-7.2849999999999966</v>
      </c>
      <c r="AB9" s="55">
        <f t="shared" si="5"/>
        <v>-5.9499999999999886</v>
      </c>
      <c r="AC9" s="55">
        <f t="shared" si="6"/>
        <v>-4.6016666666666595</v>
      </c>
      <c r="AD9" s="55">
        <f t="shared" si="7"/>
        <v>-3.2533333333333303</v>
      </c>
      <c r="AE9" s="55">
        <f t="shared" si="8"/>
        <v>-1.9050000000000011</v>
      </c>
      <c r="AF9" s="55">
        <f t="shared" si="9"/>
        <v>4.1850000000000023</v>
      </c>
      <c r="AG9" s="55">
        <f t="shared" si="10"/>
        <v>10.275000000000006</v>
      </c>
      <c r="AH9" s="55">
        <f t="shared" si="11"/>
        <v>16.365000000000009</v>
      </c>
      <c r="AI9" s="55">
        <f t="shared" si="12"/>
        <v>17.734166666666624</v>
      </c>
      <c r="AJ9" s="55">
        <f t="shared" si="13"/>
        <v>1.6944166666666667</v>
      </c>
    </row>
    <row r="10" spans="1:36" ht="14.45" x14ac:dyDescent="0.3">
      <c r="A10" s="64">
        <v>6</v>
      </c>
      <c r="B10" s="50">
        <v>65.13</v>
      </c>
      <c r="C10" s="50">
        <v>80.174999999999997</v>
      </c>
      <c r="D10" s="50">
        <v>95.22</v>
      </c>
      <c r="E10" s="50">
        <v>102.56666666666666</v>
      </c>
      <c r="F10" s="50">
        <v>109.91333333333334</v>
      </c>
      <c r="G10" s="50">
        <v>117.26</v>
      </c>
      <c r="H10" s="50">
        <v>145.42333333333335</v>
      </c>
      <c r="I10" s="50">
        <v>173.58666666666667</v>
      </c>
      <c r="J10" s="50">
        <v>201.75</v>
      </c>
      <c r="K10" s="53">
        <v>265.60833333333335</v>
      </c>
      <c r="M10" s="29">
        <v>6</v>
      </c>
      <c r="N10" s="50">
        <v>58.17</v>
      </c>
      <c r="O10" s="50">
        <v>72.87</v>
      </c>
      <c r="P10" s="50">
        <v>87.57</v>
      </c>
      <c r="Q10" s="50">
        <v>96.509999999999991</v>
      </c>
      <c r="R10" s="50">
        <v>105.45</v>
      </c>
      <c r="S10" s="50">
        <v>114.39</v>
      </c>
      <c r="T10" s="50">
        <v>148.66999999999999</v>
      </c>
      <c r="U10" s="50">
        <v>182.95</v>
      </c>
      <c r="V10" s="50">
        <v>217.23</v>
      </c>
      <c r="W10" s="53">
        <v>282.89999999999998</v>
      </c>
      <c r="Y10" s="29">
        <v>6</v>
      </c>
      <c r="Z10" s="55">
        <f t="shared" si="3"/>
        <v>-6.9599999999999937</v>
      </c>
      <c r="AA10" s="55">
        <f t="shared" si="4"/>
        <v>-7.3049999999999926</v>
      </c>
      <c r="AB10" s="55">
        <f t="shared" si="5"/>
        <v>-7.6500000000000057</v>
      </c>
      <c r="AC10" s="55">
        <f t="shared" si="6"/>
        <v>-6.056666666666672</v>
      </c>
      <c r="AD10" s="55">
        <f t="shared" si="7"/>
        <v>-4.4633333333333383</v>
      </c>
      <c r="AE10" s="55">
        <f t="shared" si="8"/>
        <v>-2.8700000000000045</v>
      </c>
      <c r="AF10" s="55">
        <f t="shared" si="9"/>
        <v>3.2466666666666413</v>
      </c>
      <c r="AG10" s="55">
        <f t="shared" si="10"/>
        <v>9.3633333333333155</v>
      </c>
      <c r="AH10" s="55">
        <f t="shared" si="11"/>
        <v>15.47999999999999</v>
      </c>
      <c r="AI10" s="55">
        <f t="shared" si="12"/>
        <v>17.291666666666629</v>
      </c>
      <c r="AJ10" s="55">
        <f t="shared" si="13"/>
        <v>1.0076666666666569</v>
      </c>
    </row>
    <row r="11" spans="1:36" ht="14.45" x14ac:dyDescent="0.3">
      <c r="A11" s="64">
        <v>7</v>
      </c>
      <c r="B11" s="50">
        <v>72.36333333333333</v>
      </c>
      <c r="C11" s="50">
        <v>89.776666666666671</v>
      </c>
      <c r="D11" s="50">
        <v>107.19</v>
      </c>
      <c r="E11" s="50">
        <v>112.82555555555555</v>
      </c>
      <c r="F11" s="50">
        <v>118.46111111111112</v>
      </c>
      <c r="G11" s="50">
        <v>124.09666666666668</v>
      </c>
      <c r="H11" s="50">
        <v>151.88222222222223</v>
      </c>
      <c r="I11" s="50">
        <v>179.66777777777779</v>
      </c>
      <c r="J11" s="50">
        <v>207.45333333333335</v>
      </c>
      <c r="K11" s="53">
        <v>268.45999999999998</v>
      </c>
      <c r="M11" s="29">
        <v>7</v>
      </c>
      <c r="N11" s="50">
        <v>63.46</v>
      </c>
      <c r="O11" s="50">
        <v>80.575000000000003</v>
      </c>
      <c r="P11" s="50">
        <v>97.69</v>
      </c>
      <c r="Q11" s="50">
        <v>105.33444444444444</v>
      </c>
      <c r="R11" s="50">
        <v>112.97888888888889</v>
      </c>
      <c r="S11" s="50">
        <v>120.62333333333333</v>
      </c>
      <c r="T11" s="50">
        <v>153.96777777777777</v>
      </c>
      <c r="U11" s="50">
        <v>187.3122222222222</v>
      </c>
      <c r="V11" s="50">
        <v>220.65666666666667</v>
      </c>
      <c r="W11" s="53">
        <v>284.61333333333334</v>
      </c>
      <c r="Y11" s="29">
        <v>7</v>
      </c>
      <c r="Z11" s="55">
        <f t="shared" si="3"/>
        <v>-8.9033333333333289</v>
      </c>
      <c r="AA11" s="55">
        <f t="shared" si="4"/>
        <v>-9.201666666666668</v>
      </c>
      <c r="AB11" s="55">
        <f t="shared" si="5"/>
        <v>-9.5</v>
      </c>
      <c r="AC11" s="55">
        <f t="shared" si="6"/>
        <v>-7.4911111111111097</v>
      </c>
      <c r="AD11" s="55">
        <f t="shared" si="7"/>
        <v>-5.4822222222222337</v>
      </c>
      <c r="AE11" s="55">
        <f t="shared" si="8"/>
        <v>-3.4733333333333434</v>
      </c>
      <c r="AF11" s="55">
        <f t="shared" si="9"/>
        <v>2.0855555555555441</v>
      </c>
      <c r="AG11" s="55">
        <f t="shared" si="10"/>
        <v>7.6444444444444173</v>
      </c>
      <c r="AH11" s="55">
        <f t="shared" si="11"/>
        <v>13.203333333333319</v>
      </c>
      <c r="AI11" s="55">
        <f t="shared" si="12"/>
        <v>16.153333333333364</v>
      </c>
      <c r="AJ11" s="55">
        <f t="shared" si="13"/>
        <v>-0.49650000000000388</v>
      </c>
    </row>
    <row r="12" spans="1:36" ht="14.45" x14ac:dyDescent="0.3">
      <c r="A12" s="64">
        <v>8</v>
      </c>
      <c r="B12" s="50">
        <v>79.596666666666664</v>
      </c>
      <c r="C12" s="50">
        <v>99.37833333333333</v>
      </c>
      <c r="D12" s="50">
        <v>119.16</v>
      </c>
      <c r="E12" s="50">
        <v>123.08444444444444</v>
      </c>
      <c r="F12" s="50">
        <v>127.00888888888889</v>
      </c>
      <c r="G12" s="50">
        <v>130.93333333333334</v>
      </c>
      <c r="H12" s="50">
        <v>158.3411111111111</v>
      </c>
      <c r="I12" s="50">
        <v>185.7488888888889</v>
      </c>
      <c r="J12" s="50">
        <v>213.15666666666667</v>
      </c>
      <c r="K12" s="53">
        <v>271.31166666666667</v>
      </c>
      <c r="M12" s="29">
        <v>8</v>
      </c>
      <c r="N12" s="50">
        <v>68.75</v>
      </c>
      <c r="O12" s="50">
        <v>88.28</v>
      </c>
      <c r="P12" s="50">
        <v>107.81</v>
      </c>
      <c r="Q12" s="50">
        <v>114.1588888888889</v>
      </c>
      <c r="R12" s="50">
        <v>120.50777777777778</v>
      </c>
      <c r="S12" s="50">
        <v>126.85666666666667</v>
      </c>
      <c r="T12" s="50">
        <v>159.26555555555555</v>
      </c>
      <c r="U12" s="50">
        <v>191.67444444444442</v>
      </c>
      <c r="V12" s="50">
        <v>224.08333333333331</v>
      </c>
      <c r="W12" s="53">
        <v>286.32666666666665</v>
      </c>
      <c r="Y12" s="29">
        <v>8</v>
      </c>
      <c r="Z12" s="55">
        <f t="shared" si="3"/>
        <v>-10.846666666666664</v>
      </c>
      <c r="AA12" s="55">
        <f t="shared" si="4"/>
        <v>-11.098333333333329</v>
      </c>
      <c r="AB12" s="55">
        <f t="shared" si="5"/>
        <v>-11.349999999999994</v>
      </c>
      <c r="AC12" s="55">
        <f t="shared" si="6"/>
        <v>-8.9255555555555475</v>
      </c>
      <c r="AD12" s="55">
        <f t="shared" si="7"/>
        <v>-6.5011111111111148</v>
      </c>
      <c r="AE12" s="55">
        <f t="shared" si="8"/>
        <v>-4.076666666666668</v>
      </c>
      <c r="AF12" s="55">
        <f t="shared" si="9"/>
        <v>0.92444444444444684</v>
      </c>
      <c r="AG12" s="55">
        <f t="shared" si="10"/>
        <v>5.925555555555519</v>
      </c>
      <c r="AH12" s="55">
        <f t="shared" si="11"/>
        <v>10.926666666666648</v>
      </c>
      <c r="AI12" s="55">
        <f t="shared" si="12"/>
        <v>15.014999999999986</v>
      </c>
      <c r="AJ12" s="55">
        <f t="shared" si="13"/>
        <v>-2.0006666666666719</v>
      </c>
    </row>
    <row r="13" spans="1:36" ht="14.45" x14ac:dyDescent="0.3">
      <c r="A13" s="64">
        <v>9</v>
      </c>
      <c r="B13" s="50">
        <v>86.83</v>
      </c>
      <c r="C13" s="50">
        <v>104.36529411764705</v>
      </c>
      <c r="D13" s="50">
        <v>121.90058823529411</v>
      </c>
      <c r="E13" s="50">
        <v>127.19039215686274</v>
      </c>
      <c r="F13" s="50">
        <v>132.48019607843139</v>
      </c>
      <c r="G13" s="50">
        <v>137.77000000000001</v>
      </c>
      <c r="H13" s="50">
        <v>164.8</v>
      </c>
      <c r="I13" s="50">
        <v>191.83</v>
      </c>
      <c r="J13" s="50">
        <v>218.86</v>
      </c>
      <c r="K13" s="53">
        <v>274.1633333333333</v>
      </c>
      <c r="M13" s="29">
        <v>9</v>
      </c>
      <c r="N13" s="50">
        <v>74.040000000000006</v>
      </c>
      <c r="O13" s="50">
        <v>92.825625000000002</v>
      </c>
      <c r="P13" s="50">
        <v>111.61125</v>
      </c>
      <c r="Q13" s="50">
        <v>118.77083333333333</v>
      </c>
      <c r="R13" s="50">
        <v>125.93041666666667</v>
      </c>
      <c r="S13" s="50">
        <v>133.09</v>
      </c>
      <c r="T13" s="50">
        <v>164.56333333333333</v>
      </c>
      <c r="U13" s="50">
        <v>196.03666666666666</v>
      </c>
      <c r="V13" s="50">
        <v>227.51</v>
      </c>
      <c r="W13" s="53">
        <v>288.03999999999996</v>
      </c>
      <c r="Y13" s="29">
        <v>9</v>
      </c>
      <c r="Z13" s="55">
        <f t="shared" si="3"/>
        <v>-12.789999999999992</v>
      </c>
      <c r="AA13" s="55">
        <f t="shared" si="4"/>
        <v>-11.539669117647051</v>
      </c>
      <c r="AB13" s="55">
        <f t="shared" si="5"/>
        <v>-10.28933823529411</v>
      </c>
      <c r="AC13" s="55">
        <f t="shared" si="6"/>
        <v>-8.4195588235294139</v>
      </c>
      <c r="AD13" s="55">
        <f t="shared" si="7"/>
        <v>-6.5497794117647175</v>
      </c>
      <c r="AE13" s="55">
        <f t="shared" si="8"/>
        <v>-4.6800000000000068</v>
      </c>
      <c r="AF13" s="55">
        <f t="shared" si="9"/>
        <v>-0.23666666666667879</v>
      </c>
      <c r="AG13" s="55">
        <f t="shared" si="10"/>
        <v>4.2066666666666492</v>
      </c>
      <c r="AH13" s="55">
        <f t="shared" si="11"/>
        <v>8.6499999999999773</v>
      </c>
      <c r="AI13" s="55">
        <f t="shared" si="12"/>
        <v>13.876666666666665</v>
      </c>
      <c r="AJ13" s="55">
        <f t="shared" si="13"/>
        <v>-2.7771678921568679</v>
      </c>
    </row>
    <row r="14" spans="1:36" ht="14.45" x14ac:dyDescent="0.3">
      <c r="A14" s="64">
        <v>10</v>
      </c>
      <c r="B14" s="50">
        <v>89.472222222222214</v>
      </c>
      <c r="C14" s="50">
        <v>107.05669934640522</v>
      </c>
      <c r="D14" s="50">
        <v>124.64117647058823</v>
      </c>
      <c r="E14" s="50">
        <v>129.93367320261439</v>
      </c>
      <c r="F14" s="50">
        <v>135.22616993464055</v>
      </c>
      <c r="G14" s="50">
        <v>140.51866666666669</v>
      </c>
      <c r="H14" s="50">
        <v>167.7886666666667</v>
      </c>
      <c r="I14" s="50">
        <v>195.05866666666668</v>
      </c>
      <c r="J14" s="50">
        <v>222.32866666666669</v>
      </c>
      <c r="K14" s="53">
        <v>275.89766666666668</v>
      </c>
      <c r="M14" s="29">
        <v>10</v>
      </c>
      <c r="N14" s="50">
        <v>77.337222222222223</v>
      </c>
      <c r="O14" s="50">
        <v>96.374861111111102</v>
      </c>
      <c r="P14" s="50">
        <v>115.41249999999999</v>
      </c>
      <c r="Q14" s="50">
        <v>122.40877777777777</v>
      </c>
      <c r="R14" s="50">
        <v>129.40505555555555</v>
      </c>
      <c r="S14" s="50">
        <v>136.40133333333333</v>
      </c>
      <c r="T14" s="50">
        <v>168.15446031746032</v>
      </c>
      <c r="U14" s="50">
        <v>199.90758730158728</v>
      </c>
      <c r="V14" s="50">
        <v>231.66071428571428</v>
      </c>
      <c r="W14" s="53">
        <v>290.11535714285714</v>
      </c>
      <c r="Y14" s="29">
        <v>10</v>
      </c>
      <c r="Z14" s="55">
        <f t="shared" si="3"/>
        <v>-12.134999999999991</v>
      </c>
      <c r="AA14" s="55">
        <f t="shared" si="4"/>
        <v>-10.681838235294123</v>
      </c>
      <c r="AB14" s="55">
        <f t="shared" si="5"/>
        <v>-9.2286764705882405</v>
      </c>
      <c r="AC14" s="55">
        <f t="shared" si="6"/>
        <v>-7.5248954248366147</v>
      </c>
      <c r="AD14" s="55">
        <f t="shared" si="7"/>
        <v>-5.8211143790850031</v>
      </c>
      <c r="AE14" s="55">
        <f t="shared" si="8"/>
        <v>-4.117333333333363</v>
      </c>
      <c r="AF14" s="55">
        <f t="shared" si="9"/>
        <v>0.36579365079361992</v>
      </c>
      <c r="AG14" s="55">
        <f t="shared" si="10"/>
        <v>4.8489206349206029</v>
      </c>
      <c r="AH14" s="55">
        <f t="shared" si="11"/>
        <v>9.3320476190475858</v>
      </c>
      <c r="AI14" s="55">
        <f t="shared" si="12"/>
        <v>14.217690476190455</v>
      </c>
      <c r="AJ14" s="55">
        <f t="shared" si="13"/>
        <v>-2.0744405462185069</v>
      </c>
    </row>
    <row r="15" spans="1:36" ht="14.45" x14ac:dyDescent="0.3">
      <c r="A15" s="64">
        <v>11</v>
      </c>
      <c r="B15" s="50">
        <v>92.114444444444445</v>
      </c>
      <c r="C15" s="50">
        <v>109.7481045751634</v>
      </c>
      <c r="D15" s="50">
        <v>127.38176470588235</v>
      </c>
      <c r="E15" s="50">
        <v>132.676954248366</v>
      </c>
      <c r="F15" s="50">
        <v>137.97214379084969</v>
      </c>
      <c r="G15" s="50">
        <v>143.26733333333334</v>
      </c>
      <c r="H15" s="50">
        <v>170.77733333333333</v>
      </c>
      <c r="I15" s="50">
        <v>198.28733333333335</v>
      </c>
      <c r="J15" s="50">
        <v>225.79733333333334</v>
      </c>
      <c r="K15" s="53">
        <v>277.63200000000001</v>
      </c>
      <c r="M15" s="29">
        <v>11</v>
      </c>
      <c r="N15" s="50">
        <v>80.634444444444455</v>
      </c>
      <c r="O15" s="50">
        <v>99.92409722222223</v>
      </c>
      <c r="P15" s="50">
        <v>119.21375</v>
      </c>
      <c r="Q15" s="50">
        <v>126.04672222222223</v>
      </c>
      <c r="R15" s="50">
        <v>132.87969444444445</v>
      </c>
      <c r="S15" s="50">
        <v>139.71266666666668</v>
      </c>
      <c r="T15" s="50">
        <v>171.74558730158731</v>
      </c>
      <c r="U15" s="50">
        <v>203.77850793650794</v>
      </c>
      <c r="V15" s="50">
        <v>235.81142857142856</v>
      </c>
      <c r="W15" s="53">
        <v>292.19071428571431</v>
      </c>
      <c r="Y15" s="29">
        <v>11</v>
      </c>
      <c r="Z15" s="55">
        <f t="shared" si="3"/>
        <v>-11.47999999999999</v>
      </c>
      <c r="AA15" s="55">
        <f t="shared" si="4"/>
        <v>-9.824007352941166</v>
      </c>
      <c r="AB15" s="55">
        <f t="shared" si="5"/>
        <v>-8.1680147058823422</v>
      </c>
      <c r="AC15" s="55">
        <f t="shared" si="6"/>
        <v>-6.6302320261437728</v>
      </c>
      <c r="AD15" s="55">
        <f t="shared" si="7"/>
        <v>-5.0924493464052318</v>
      </c>
      <c r="AE15" s="55">
        <f t="shared" si="8"/>
        <v>-3.5546666666666624</v>
      </c>
      <c r="AF15" s="55">
        <f t="shared" si="9"/>
        <v>0.96825396825397547</v>
      </c>
      <c r="AG15" s="55">
        <f t="shared" si="10"/>
        <v>5.4911746031745849</v>
      </c>
      <c r="AH15" s="55">
        <f t="shared" si="11"/>
        <v>10.014095238095223</v>
      </c>
      <c r="AI15" s="55">
        <f t="shared" si="12"/>
        <v>14.558714285714302</v>
      </c>
      <c r="AJ15" s="55">
        <f t="shared" si="13"/>
        <v>-1.371713200280108</v>
      </c>
    </row>
    <row r="16" spans="1:36" ht="14.45" x14ac:dyDescent="0.3">
      <c r="A16" s="64">
        <v>12</v>
      </c>
      <c r="B16" s="50">
        <v>94.756666666666661</v>
      </c>
      <c r="C16" s="50">
        <v>112.43950980392157</v>
      </c>
      <c r="D16" s="50">
        <v>130.12235294117647</v>
      </c>
      <c r="E16" s="50">
        <v>135.42023529411765</v>
      </c>
      <c r="F16" s="50">
        <v>140.71811764705885</v>
      </c>
      <c r="G16" s="50">
        <v>146.01600000000002</v>
      </c>
      <c r="H16" s="50">
        <v>173.76600000000002</v>
      </c>
      <c r="I16" s="50">
        <v>201.51600000000002</v>
      </c>
      <c r="J16" s="50">
        <v>229.26600000000002</v>
      </c>
      <c r="K16" s="53">
        <v>279.36633333333333</v>
      </c>
      <c r="M16" s="29">
        <v>12</v>
      </c>
      <c r="N16" s="50">
        <v>83.931666666666672</v>
      </c>
      <c r="O16" s="50">
        <v>103.47333333333333</v>
      </c>
      <c r="P16" s="50">
        <v>123.015</v>
      </c>
      <c r="Q16" s="50">
        <v>129.68466666666666</v>
      </c>
      <c r="R16" s="50">
        <v>136.35433333333333</v>
      </c>
      <c r="S16" s="50">
        <v>143.024</v>
      </c>
      <c r="T16" s="50">
        <v>175.33671428571429</v>
      </c>
      <c r="U16" s="50">
        <v>207.64942857142859</v>
      </c>
      <c r="V16" s="50">
        <v>239.96214285714285</v>
      </c>
      <c r="W16" s="53">
        <v>294.26607142857142</v>
      </c>
      <c r="Y16" s="29">
        <v>12</v>
      </c>
      <c r="Z16" s="55">
        <f t="shared" si="3"/>
        <v>-10.824999999999989</v>
      </c>
      <c r="AA16" s="55">
        <f t="shared" si="4"/>
        <v>-8.9661764705882376</v>
      </c>
      <c r="AB16" s="55">
        <f t="shared" si="5"/>
        <v>-7.1073529411764724</v>
      </c>
      <c r="AC16" s="55">
        <f t="shared" si="6"/>
        <v>-5.7355686274509878</v>
      </c>
      <c r="AD16" s="55">
        <f t="shared" si="7"/>
        <v>-4.3637843137255174</v>
      </c>
      <c r="AE16" s="55">
        <f t="shared" si="8"/>
        <v>-2.9920000000000186</v>
      </c>
      <c r="AF16" s="55">
        <f t="shared" si="9"/>
        <v>1.5707142857142742</v>
      </c>
      <c r="AG16" s="55">
        <f t="shared" si="10"/>
        <v>6.133428571428567</v>
      </c>
      <c r="AH16" s="55">
        <f t="shared" si="11"/>
        <v>10.696142857142831</v>
      </c>
      <c r="AI16" s="55">
        <f t="shared" si="12"/>
        <v>14.899738095238092</v>
      </c>
      <c r="AJ16" s="55">
        <f t="shared" si="13"/>
        <v>-0.66898585434174573</v>
      </c>
    </row>
    <row r="17" spans="1:36" ht="14.45" x14ac:dyDescent="0.3">
      <c r="A17" s="64">
        <v>13</v>
      </c>
      <c r="B17" s="50">
        <v>97.398888888888877</v>
      </c>
      <c r="C17" s="50">
        <v>115.13091503267974</v>
      </c>
      <c r="D17" s="50">
        <v>132.8629411764706</v>
      </c>
      <c r="E17" s="50">
        <v>138.16351633986929</v>
      </c>
      <c r="F17" s="50">
        <v>143.46409150326798</v>
      </c>
      <c r="G17" s="50">
        <v>148.76466666666667</v>
      </c>
      <c r="H17" s="50">
        <v>176.75466666666668</v>
      </c>
      <c r="I17" s="50">
        <v>204.74466666666666</v>
      </c>
      <c r="J17" s="50">
        <v>232.73466666666667</v>
      </c>
      <c r="K17" s="53">
        <v>281.10066666666665</v>
      </c>
      <c r="M17" s="29">
        <v>13</v>
      </c>
      <c r="N17" s="50">
        <v>87.228888888888889</v>
      </c>
      <c r="O17" s="50">
        <v>107.02256944444444</v>
      </c>
      <c r="P17" s="50">
        <v>126.81625</v>
      </c>
      <c r="Q17" s="50">
        <v>133.32261111111112</v>
      </c>
      <c r="R17" s="50">
        <v>139.82897222222221</v>
      </c>
      <c r="S17" s="50">
        <v>146.33533333333332</v>
      </c>
      <c r="T17" s="50">
        <v>178.92784126984125</v>
      </c>
      <c r="U17" s="50">
        <v>211.52034920634918</v>
      </c>
      <c r="V17" s="50">
        <v>244.11285714285714</v>
      </c>
      <c r="W17" s="53">
        <v>296.34142857142854</v>
      </c>
      <c r="Y17" s="29">
        <v>13</v>
      </c>
      <c r="Z17" s="55">
        <f t="shared" si="3"/>
        <v>-10.169999999999987</v>
      </c>
      <c r="AA17" s="55">
        <f t="shared" si="4"/>
        <v>-8.1083455882352951</v>
      </c>
      <c r="AB17" s="55">
        <f t="shared" si="5"/>
        <v>-6.0466911764706026</v>
      </c>
      <c r="AC17" s="55">
        <f t="shared" si="6"/>
        <v>-4.8409052287581744</v>
      </c>
      <c r="AD17" s="55">
        <f t="shared" si="7"/>
        <v>-3.6351192810457746</v>
      </c>
      <c r="AE17" s="55">
        <f t="shared" si="8"/>
        <v>-2.4293333333333464</v>
      </c>
      <c r="AF17" s="55">
        <f t="shared" si="9"/>
        <v>2.1731746031745729</v>
      </c>
      <c r="AG17" s="55">
        <f t="shared" si="10"/>
        <v>6.7756825396825207</v>
      </c>
      <c r="AH17" s="55">
        <f t="shared" si="11"/>
        <v>11.378190476190468</v>
      </c>
      <c r="AI17" s="55">
        <f t="shared" si="12"/>
        <v>15.240761904761882</v>
      </c>
      <c r="AJ17" s="55">
        <f t="shared" si="13"/>
        <v>3.3741491596626358E-2</v>
      </c>
    </row>
    <row r="18" spans="1:36" ht="14.45" x14ac:dyDescent="0.3">
      <c r="A18" s="64">
        <v>14</v>
      </c>
      <c r="B18" s="50">
        <v>100.04111111111111</v>
      </c>
      <c r="C18" s="50">
        <v>117.82232026143791</v>
      </c>
      <c r="D18" s="50">
        <v>135.6035294117647</v>
      </c>
      <c r="E18" s="50">
        <v>140.90679738562091</v>
      </c>
      <c r="F18" s="50">
        <v>146.21006535947714</v>
      </c>
      <c r="G18" s="50">
        <v>151.51333333333335</v>
      </c>
      <c r="H18" s="50">
        <v>179.74333333333334</v>
      </c>
      <c r="I18" s="50">
        <v>207.97333333333336</v>
      </c>
      <c r="J18" s="50">
        <v>236.20333333333335</v>
      </c>
      <c r="K18" s="53">
        <v>282.83499999999998</v>
      </c>
      <c r="M18" s="29">
        <v>14</v>
      </c>
      <c r="N18" s="50">
        <v>90.526111111111106</v>
      </c>
      <c r="O18" s="50">
        <v>110.57180555555556</v>
      </c>
      <c r="P18" s="50">
        <v>130.61750000000001</v>
      </c>
      <c r="Q18" s="50">
        <v>136.96055555555557</v>
      </c>
      <c r="R18" s="50">
        <v>143.30361111111111</v>
      </c>
      <c r="S18" s="50">
        <v>149.64666666666668</v>
      </c>
      <c r="T18" s="50">
        <v>182.51896825396827</v>
      </c>
      <c r="U18" s="50">
        <v>215.39126984126983</v>
      </c>
      <c r="V18" s="50">
        <v>248.26357142857142</v>
      </c>
      <c r="W18" s="53">
        <v>298.41678571428571</v>
      </c>
      <c r="Y18" s="29">
        <v>14</v>
      </c>
      <c r="Z18" s="55">
        <f t="shared" si="3"/>
        <v>-9.5150000000000006</v>
      </c>
      <c r="AA18" s="55">
        <f t="shared" si="4"/>
        <v>-7.2505147058823525</v>
      </c>
      <c r="AB18" s="55">
        <f t="shared" si="5"/>
        <v>-4.9860294117646902</v>
      </c>
      <c r="AC18" s="55">
        <f t="shared" si="6"/>
        <v>-3.9462418300653326</v>
      </c>
      <c r="AD18" s="55">
        <f t="shared" si="7"/>
        <v>-2.9064542483660318</v>
      </c>
      <c r="AE18" s="55">
        <f t="shared" si="8"/>
        <v>-1.8666666666666742</v>
      </c>
      <c r="AF18" s="55">
        <f t="shared" si="9"/>
        <v>2.7756349206349284</v>
      </c>
      <c r="AG18" s="55">
        <f t="shared" si="10"/>
        <v>7.4179365079364743</v>
      </c>
      <c r="AH18" s="55">
        <f t="shared" si="11"/>
        <v>12.060238095238077</v>
      </c>
      <c r="AI18" s="55">
        <f t="shared" si="12"/>
        <v>15.581785714285729</v>
      </c>
      <c r="AJ18" s="55">
        <f t="shared" si="13"/>
        <v>0.73646883753501269</v>
      </c>
    </row>
    <row r="19" spans="1:36" ht="14.45" x14ac:dyDescent="0.3">
      <c r="A19" s="64">
        <v>15</v>
      </c>
      <c r="B19" s="50">
        <v>102.68333333333332</v>
      </c>
      <c r="C19" s="50">
        <v>120.51372549019607</v>
      </c>
      <c r="D19" s="50">
        <v>138.34411764705882</v>
      </c>
      <c r="E19" s="50">
        <v>143.65007843137255</v>
      </c>
      <c r="F19" s="50">
        <v>148.95603921568627</v>
      </c>
      <c r="G19" s="50">
        <v>154.262</v>
      </c>
      <c r="H19" s="50">
        <v>182.732</v>
      </c>
      <c r="I19" s="50">
        <v>211.202</v>
      </c>
      <c r="J19" s="50">
        <v>239.672</v>
      </c>
      <c r="K19" s="53">
        <v>284.5693333333333</v>
      </c>
      <c r="M19" s="29">
        <v>15</v>
      </c>
      <c r="N19" s="50">
        <v>93.823333333333338</v>
      </c>
      <c r="O19" s="50">
        <v>114.12104166666666</v>
      </c>
      <c r="P19" s="50">
        <v>134.41874999999999</v>
      </c>
      <c r="Q19" s="50">
        <v>140.5985</v>
      </c>
      <c r="R19" s="50">
        <v>146.77824999999999</v>
      </c>
      <c r="S19" s="50">
        <v>152.958</v>
      </c>
      <c r="T19" s="50">
        <v>186.11009523809523</v>
      </c>
      <c r="U19" s="50">
        <v>219.26219047619048</v>
      </c>
      <c r="V19" s="50">
        <v>252.41428571428571</v>
      </c>
      <c r="W19" s="53">
        <v>300.49214285714288</v>
      </c>
      <c r="Y19" s="29">
        <v>15</v>
      </c>
      <c r="Z19" s="55">
        <f t="shared" si="3"/>
        <v>-8.8599999999999852</v>
      </c>
      <c r="AA19" s="55">
        <f t="shared" si="4"/>
        <v>-6.3926838235294099</v>
      </c>
      <c r="AB19" s="55">
        <f t="shared" si="5"/>
        <v>-3.9253676470588346</v>
      </c>
      <c r="AC19" s="55">
        <f t="shared" si="6"/>
        <v>-3.0515784313725476</v>
      </c>
      <c r="AD19" s="55">
        <f t="shared" si="7"/>
        <v>-2.177789215686289</v>
      </c>
      <c r="AE19" s="55">
        <f t="shared" si="8"/>
        <v>-1.304000000000002</v>
      </c>
      <c r="AF19" s="55">
        <f t="shared" si="9"/>
        <v>3.3780952380952272</v>
      </c>
      <c r="AG19" s="55">
        <f t="shared" si="10"/>
        <v>8.0601904761904848</v>
      </c>
      <c r="AH19" s="55">
        <f t="shared" si="11"/>
        <v>12.742285714285714</v>
      </c>
      <c r="AI19" s="55">
        <f t="shared" si="12"/>
        <v>15.922809523809576</v>
      </c>
      <c r="AJ19" s="55">
        <f t="shared" si="13"/>
        <v>1.4391961834733933</v>
      </c>
    </row>
    <row r="20" spans="1:36" ht="14.45" x14ac:dyDescent="0.3">
      <c r="A20" s="64">
        <v>16</v>
      </c>
      <c r="B20" s="50">
        <v>105.32555555555555</v>
      </c>
      <c r="C20" s="50">
        <v>123.20513071895425</v>
      </c>
      <c r="D20" s="50">
        <v>141.08470588235295</v>
      </c>
      <c r="E20" s="50">
        <v>146.39335947712419</v>
      </c>
      <c r="F20" s="50">
        <v>151.70201307189544</v>
      </c>
      <c r="G20" s="50">
        <v>157.01066666666668</v>
      </c>
      <c r="H20" s="50">
        <v>185.72066666666669</v>
      </c>
      <c r="I20" s="50">
        <v>214.43066666666667</v>
      </c>
      <c r="J20" s="50">
        <v>243.14066666666668</v>
      </c>
      <c r="K20" s="53">
        <v>286.30366666666669</v>
      </c>
      <c r="M20" s="29">
        <v>16</v>
      </c>
      <c r="N20" s="50">
        <v>97.120555555555555</v>
      </c>
      <c r="O20" s="50">
        <v>117.67027777777778</v>
      </c>
      <c r="P20" s="50">
        <v>138.22</v>
      </c>
      <c r="Q20" s="50">
        <v>144.23644444444443</v>
      </c>
      <c r="R20" s="50">
        <v>150.25288888888889</v>
      </c>
      <c r="S20" s="50">
        <v>156.26933333333332</v>
      </c>
      <c r="T20" s="50">
        <v>189.70122222222221</v>
      </c>
      <c r="U20" s="50">
        <v>223.13311111111111</v>
      </c>
      <c r="V20" s="50">
        <v>256.565</v>
      </c>
      <c r="W20" s="53">
        <v>302.5675</v>
      </c>
      <c r="Y20" s="29">
        <v>16</v>
      </c>
      <c r="Z20" s="55">
        <f t="shared" si="3"/>
        <v>-8.2049999999999983</v>
      </c>
      <c r="AA20" s="55">
        <f t="shared" si="4"/>
        <v>-5.5348529411764673</v>
      </c>
      <c r="AB20" s="55">
        <f t="shared" si="5"/>
        <v>-2.8647058823529505</v>
      </c>
      <c r="AC20" s="55">
        <f t="shared" si="6"/>
        <v>-2.1569150326797626</v>
      </c>
      <c r="AD20" s="55">
        <f t="shared" si="7"/>
        <v>-1.4491241830065462</v>
      </c>
      <c r="AE20" s="55">
        <f t="shared" si="8"/>
        <v>-0.74133333333335827</v>
      </c>
      <c r="AF20" s="55">
        <f t="shared" si="9"/>
        <v>3.9805555555555259</v>
      </c>
      <c r="AG20" s="55">
        <f t="shared" si="10"/>
        <v>8.7024444444444384</v>
      </c>
      <c r="AH20" s="55">
        <f t="shared" si="11"/>
        <v>13.424333333333323</v>
      </c>
      <c r="AI20" s="55">
        <f t="shared" si="12"/>
        <v>16.263833333333309</v>
      </c>
      <c r="AJ20" s="55">
        <f t="shared" si="13"/>
        <v>2.1419235294117511</v>
      </c>
    </row>
    <row r="21" spans="1:36" ht="14.45" x14ac:dyDescent="0.3">
      <c r="A21" s="64">
        <v>17</v>
      </c>
      <c r="B21" s="50">
        <v>107.96777777777777</v>
      </c>
      <c r="C21" s="50">
        <v>125.89653594771241</v>
      </c>
      <c r="D21" s="50">
        <v>143.82529411764705</v>
      </c>
      <c r="E21" s="50">
        <v>149.13664052287581</v>
      </c>
      <c r="F21" s="50">
        <v>154.44798692810457</v>
      </c>
      <c r="G21" s="50">
        <v>159.75933333333333</v>
      </c>
      <c r="H21" s="50">
        <v>188.70933333333332</v>
      </c>
      <c r="I21" s="50">
        <v>217.65933333333334</v>
      </c>
      <c r="J21" s="50">
        <v>246.60933333333332</v>
      </c>
      <c r="K21" s="53">
        <v>288.03800000000001</v>
      </c>
      <c r="M21" s="29">
        <v>17</v>
      </c>
      <c r="N21" s="50">
        <v>100.41777777777777</v>
      </c>
      <c r="O21" s="50">
        <v>121.21951388888888</v>
      </c>
      <c r="P21" s="50">
        <v>142.02125000000001</v>
      </c>
      <c r="Q21" s="50">
        <v>147.87438888888889</v>
      </c>
      <c r="R21" s="50">
        <v>153.72752777777779</v>
      </c>
      <c r="S21" s="50">
        <v>159.58066666666667</v>
      </c>
      <c r="T21" s="50">
        <v>193.2923492063492</v>
      </c>
      <c r="U21" s="50">
        <v>227.00403174603173</v>
      </c>
      <c r="V21" s="50">
        <v>260.71571428571428</v>
      </c>
      <c r="W21" s="53">
        <v>304.64285714285711</v>
      </c>
      <c r="Y21" s="29">
        <v>17</v>
      </c>
      <c r="Z21" s="55">
        <f t="shared" si="3"/>
        <v>-7.5499999999999972</v>
      </c>
      <c r="AA21" s="55">
        <f t="shared" si="4"/>
        <v>-4.6770220588235247</v>
      </c>
      <c r="AB21" s="55">
        <f t="shared" si="5"/>
        <v>-1.8040441176470381</v>
      </c>
      <c r="AC21" s="55">
        <f t="shared" si="6"/>
        <v>-1.2622516339869208</v>
      </c>
      <c r="AD21" s="55">
        <f t="shared" si="7"/>
        <v>-0.72045915032677499</v>
      </c>
      <c r="AE21" s="55">
        <f t="shared" si="8"/>
        <v>-0.17866666666665765</v>
      </c>
      <c r="AF21" s="55">
        <f t="shared" si="9"/>
        <v>4.5830158730158814</v>
      </c>
      <c r="AG21" s="55">
        <f t="shared" si="10"/>
        <v>9.3446984126983921</v>
      </c>
      <c r="AH21" s="55">
        <f t="shared" si="11"/>
        <v>14.10638095238096</v>
      </c>
      <c r="AI21" s="55">
        <f t="shared" si="12"/>
        <v>16.604857142857099</v>
      </c>
      <c r="AJ21" s="55">
        <f t="shared" si="13"/>
        <v>2.8446508753501418</v>
      </c>
    </row>
    <row r="22" spans="1:36" ht="14.45" x14ac:dyDescent="0.3">
      <c r="A22" s="64">
        <v>18</v>
      </c>
      <c r="B22" s="50">
        <v>110.60999999999999</v>
      </c>
      <c r="C22" s="50">
        <v>128.58794117647057</v>
      </c>
      <c r="D22" s="50">
        <v>146.56588235294117</v>
      </c>
      <c r="E22" s="50">
        <v>151.87992156862745</v>
      </c>
      <c r="F22" s="50">
        <v>157.19396078431373</v>
      </c>
      <c r="G22" s="50">
        <v>162.50800000000001</v>
      </c>
      <c r="H22" s="50">
        <v>191.69800000000001</v>
      </c>
      <c r="I22" s="50">
        <v>220.88800000000001</v>
      </c>
      <c r="J22" s="50">
        <v>250.078</v>
      </c>
      <c r="K22" s="53">
        <v>289.77233333333334</v>
      </c>
      <c r="M22" s="29">
        <v>18</v>
      </c>
      <c r="N22" s="50">
        <v>103.715</v>
      </c>
      <c r="O22" s="50">
        <v>124.76875</v>
      </c>
      <c r="P22" s="50">
        <v>145.82249999999999</v>
      </c>
      <c r="Q22" s="50">
        <v>151.51233333333332</v>
      </c>
      <c r="R22" s="50">
        <v>157.20216666666667</v>
      </c>
      <c r="S22" s="50">
        <v>162.892</v>
      </c>
      <c r="T22" s="50">
        <v>196.88347619047619</v>
      </c>
      <c r="U22" s="50">
        <v>230.87495238095238</v>
      </c>
      <c r="V22" s="50">
        <v>264.86642857142857</v>
      </c>
      <c r="W22" s="53">
        <v>306.71821428571428</v>
      </c>
      <c r="Y22" s="29">
        <v>18</v>
      </c>
      <c r="Z22" s="55">
        <f t="shared" si="3"/>
        <v>-6.8949999999999818</v>
      </c>
      <c r="AA22" s="55">
        <f t="shared" si="4"/>
        <v>-3.8191911764705679</v>
      </c>
      <c r="AB22" s="55">
        <f t="shared" si="5"/>
        <v>-0.74338235294118249</v>
      </c>
      <c r="AC22" s="55">
        <f t="shared" si="6"/>
        <v>-0.36758823529413576</v>
      </c>
      <c r="AD22" s="55">
        <f t="shared" si="7"/>
        <v>8.2058823529393976E-3</v>
      </c>
      <c r="AE22" s="55">
        <f t="shared" si="8"/>
        <v>0.38399999999998613</v>
      </c>
      <c r="AF22" s="55">
        <f t="shared" si="9"/>
        <v>5.1854761904761801</v>
      </c>
      <c r="AG22" s="55">
        <f t="shared" si="10"/>
        <v>9.9869523809523741</v>
      </c>
      <c r="AH22" s="55">
        <f t="shared" si="11"/>
        <v>14.788428571428568</v>
      </c>
      <c r="AI22" s="55">
        <f t="shared" si="12"/>
        <v>16.945880952380946</v>
      </c>
      <c r="AJ22" s="55">
        <f t="shared" si="13"/>
        <v>3.5473782212885125</v>
      </c>
    </row>
    <row r="23" spans="1:36" ht="14.45" x14ac:dyDescent="0.3">
      <c r="A23" s="64">
        <v>19</v>
      </c>
      <c r="B23" s="50">
        <v>113.25222222222222</v>
      </c>
      <c r="C23" s="50">
        <v>131.27934640522875</v>
      </c>
      <c r="D23" s="50">
        <v>149.3064705882353</v>
      </c>
      <c r="E23" s="50">
        <v>154.6232026143791</v>
      </c>
      <c r="F23" s="50">
        <v>159.93993464052286</v>
      </c>
      <c r="G23" s="50">
        <v>165.25666666666666</v>
      </c>
      <c r="H23" s="50">
        <v>194.68666666666667</v>
      </c>
      <c r="I23" s="50">
        <v>224.11666666666665</v>
      </c>
      <c r="J23" s="50">
        <v>253.54666666666665</v>
      </c>
      <c r="K23" s="53">
        <v>291.50666666666666</v>
      </c>
      <c r="M23" s="29">
        <v>19</v>
      </c>
      <c r="N23" s="50">
        <v>107.01222222222222</v>
      </c>
      <c r="O23" s="50">
        <v>128.31798611111111</v>
      </c>
      <c r="P23" s="50">
        <v>149.62375</v>
      </c>
      <c r="Q23" s="50">
        <v>155.15027777777777</v>
      </c>
      <c r="R23" s="50">
        <v>160.67680555555555</v>
      </c>
      <c r="S23" s="50">
        <v>166.20333333333332</v>
      </c>
      <c r="T23" s="50">
        <v>200.47460317460317</v>
      </c>
      <c r="U23" s="50">
        <v>234.74587301587303</v>
      </c>
      <c r="V23" s="50">
        <v>269.01714285714286</v>
      </c>
      <c r="W23" s="53">
        <v>308.79357142857145</v>
      </c>
      <c r="Y23" s="29">
        <v>19</v>
      </c>
      <c r="Z23" s="55">
        <f t="shared" si="3"/>
        <v>-6.2399999999999949</v>
      </c>
      <c r="AA23" s="55">
        <f t="shared" si="4"/>
        <v>-2.9613602941176396</v>
      </c>
      <c r="AB23" s="55">
        <f t="shared" si="5"/>
        <v>0.31727941176470154</v>
      </c>
      <c r="AC23" s="55">
        <f t="shared" si="6"/>
        <v>0.52707516339867766</v>
      </c>
      <c r="AD23" s="55">
        <f t="shared" si="7"/>
        <v>0.73687091503268221</v>
      </c>
      <c r="AE23" s="55">
        <f t="shared" si="8"/>
        <v>0.94666666666665833</v>
      </c>
      <c r="AF23" s="55">
        <f t="shared" si="9"/>
        <v>5.7879365079365073</v>
      </c>
      <c r="AG23" s="55">
        <f t="shared" si="10"/>
        <v>10.629206349206385</v>
      </c>
      <c r="AH23" s="55">
        <f t="shared" si="11"/>
        <v>15.470476190476205</v>
      </c>
      <c r="AI23" s="55">
        <f t="shared" si="12"/>
        <v>17.286904761904793</v>
      </c>
      <c r="AJ23" s="55">
        <f t="shared" si="13"/>
        <v>4.2501055672268979</v>
      </c>
    </row>
    <row r="24" spans="1:36" ht="14.45" x14ac:dyDescent="0.3">
      <c r="A24" s="64">
        <v>20</v>
      </c>
      <c r="B24" s="50">
        <v>115.89444444444443</v>
      </c>
      <c r="C24" s="50">
        <v>133.97075163398694</v>
      </c>
      <c r="D24" s="50">
        <v>152.04705882352943</v>
      </c>
      <c r="E24" s="50">
        <v>157.36648366013074</v>
      </c>
      <c r="F24" s="50">
        <v>162.68590849673203</v>
      </c>
      <c r="G24" s="50">
        <v>168.00533333333334</v>
      </c>
      <c r="H24" s="50">
        <v>197.67533333333333</v>
      </c>
      <c r="I24" s="50">
        <v>227.34533333333334</v>
      </c>
      <c r="J24" s="50">
        <v>257.01533333333333</v>
      </c>
      <c r="K24" s="53">
        <v>293.24099999999999</v>
      </c>
      <c r="M24" s="29">
        <v>20</v>
      </c>
      <c r="N24" s="50">
        <v>110.30944444444444</v>
      </c>
      <c r="O24" s="50">
        <v>131.86722222222221</v>
      </c>
      <c r="P24" s="50">
        <v>153.42500000000001</v>
      </c>
      <c r="Q24" s="50">
        <v>158.78822222222223</v>
      </c>
      <c r="R24" s="50">
        <v>164.15144444444442</v>
      </c>
      <c r="S24" s="50">
        <v>169.51466666666664</v>
      </c>
      <c r="T24" s="50">
        <v>204.06573015873013</v>
      </c>
      <c r="U24" s="50">
        <v>238.61679365079362</v>
      </c>
      <c r="V24" s="50">
        <v>273.16785714285714</v>
      </c>
      <c r="W24" s="53">
        <v>310.86892857142857</v>
      </c>
      <c r="Y24" s="29">
        <v>20</v>
      </c>
      <c r="Z24" s="55">
        <f t="shared" si="3"/>
        <v>-5.5849999999999937</v>
      </c>
      <c r="AA24" s="55">
        <f t="shared" si="4"/>
        <v>-2.1035294117647254</v>
      </c>
      <c r="AB24" s="55">
        <f t="shared" si="5"/>
        <v>1.3779411764705856</v>
      </c>
      <c r="AC24" s="55">
        <f t="shared" si="6"/>
        <v>1.4217385620914911</v>
      </c>
      <c r="AD24" s="55">
        <f t="shared" si="7"/>
        <v>1.4655359477123966</v>
      </c>
      <c r="AE24" s="55">
        <f t="shared" si="8"/>
        <v>1.5093333333333021</v>
      </c>
      <c r="AF24" s="55">
        <f t="shared" si="9"/>
        <v>6.390396825396806</v>
      </c>
      <c r="AG24" s="55">
        <f t="shared" si="10"/>
        <v>11.271460317460281</v>
      </c>
      <c r="AH24" s="55">
        <f t="shared" si="11"/>
        <v>16.152523809523814</v>
      </c>
      <c r="AI24" s="55">
        <f t="shared" si="12"/>
        <v>17.627928571428583</v>
      </c>
      <c r="AJ24" s="55">
        <f t="shared" si="13"/>
        <v>4.9528329131652544</v>
      </c>
    </row>
    <row r="25" spans="1:36" ht="14.45" x14ac:dyDescent="0.3">
      <c r="A25" s="64">
        <v>21</v>
      </c>
      <c r="B25" s="50">
        <v>118.53666666666666</v>
      </c>
      <c r="C25" s="50">
        <v>136.66215686274509</v>
      </c>
      <c r="D25" s="50">
        <v>154.78764705882352</v>
      </c>
      <c r="E25" s="50">
        <v>160.10976470588236</v>
      </c>
      <c r="F25" s="50">
        <v>165.43188235294119</v>
      </c>
      <c r="G25" s="50">
        <v>170.75400000000002</v>
      </c>
      <c r="H25" s="50">
        <v>200.66400000000002</v>
      </c>
      <c r="I25" s="50">
        <v>230.57399999999998</v>
      </c>
      <c r="J25" s="50">
        <v>260.48399999999998</v>
      </c>
      <c r="K25" s="53">
        <v>294.97533333333331</v>
      </c>
      <c r="M25" s="29">
        <v>21</v>
      </c>
      <c r="N25" s="50">
        <v>113.60666666666665</v>
      </c>
      <c r="O25" s="50">
        <v>135.41645833333331</v>
      </c>
      <c r="P25" s="50">
        <v>157.22624999999999</v>
      </c>
      <c r="Q25" s="50">
        <v>162.42616666666666</v>
      </c>
      <c r="R25" s="50">
        <v>167.62608333333333</v>
      </c>
      <c r="S25" s="50">
        <v>172.82599999999999</v>
      </c>
      <c r="T25" s="50">
        <v>207.65685714285715</v>
      </c>
      <c r="U25" s="50">
        <v>242.48771428571428</v>
      </c>
      <c r="V25" s="50">
        <v>277.31857142857143</v>
      </c>
      <c r="W25" s="53">
        <v>312.94428571428568</v>
      </c>
      <c r="Y25" s="29">
        <v>21</v>
      </c>
      <c r="Z25" s="55">
        <f t="shared" si="3"/>
        <v>-4.9300000000000068</v>
      </c>
      <c r="AA25" s="55">
        <f t="shared" si="4"/>
        <v>-1.2456985294117828</v>
      </c>
      <c r="AB25" s="55">
        <f t="shared" si="5"/>
        <v>2.4386029411764696</v>
      </c>
      <c r="AC25" s="55">
        <f t="shared" si="6"/>
        <v>2.3164019607843045</v>
      </c>
      <c r="AD25" s="55">
        <f t="shared" si="7"/>
        <v>2.1942009803921394</v>
      </c>
      <c r="AE25" s="55">
        <f t="shared" si="8"/>
        <v>2.0719999999999743</v>
      </c>
      <c r="AF25" s="55">
        <f t="shared" si="9"/>
        <v>6.9928571428571331</v>
      </c>
      <c r="AG25" s="55">
        <f t="shared" si="10"/>
        <v>11.913714285714292</v>
      </c>
      <c r="AH25" s="55">
        <f t="shared" si="11"/>
        <v>16.834571428571451</v>
      </c>
      <c r="AI25" s="55">
        <f t="shared" si="12"/>
        <v>17.968952380952373</v>
      </c>
      <c r="AJ25" s="55">
        <f t="shared" si="13"/>
        <v>5.6555602591036349</v>
      </c>
    </row>
    <row r="26" spans="1:36" ht="14.45" x14ac:dyDescent="0.3">
      <c r="A26" s="64">
        <v>22</v>
      </c>
      <c r="B26" s="50">
        <v>121.17888888888888</v>
      </c>
      <c r="C26" s="50">
        <v>139.35356209150325</v>
      </c>
      <c r="D26" s="50">
        <v>157.52823529411765</v>
      </c>
      <c r="E26" s="50">
        <v>162.853045751634</v>
      </c>
      <c r="F26" s="50">
        <v>168.17785620915032</v>
      </c>
      <c r="G26" s="50">
        <v>173.50266666666667</v>
      </c>
      <c r="H26" s="50">
        <v>203.65266666666668</v>
      </c>
      <c r="I26" s="50">
        <v>233.80266666666668</v>
      </c>
      <c r="J26" s="50">
        <v>263.95266666666669</v>
      </c>
      <c r="K26" s="53">
        <v>296.70966666666664</v>
      </c>
      <c r="M26" s="29">
        <v>22</v>
      </c>
      <c r="N26" s="50">
        <v>116.90388888888887</v>
      </c>
      <c r="O26" s="50">
        <v>138.96569444444444</v>
      </c>
      <c r="P26" s="50">
        <v>161.0275</v>
      </c>
      <c r="Q26" s="50">
        <v>166.06411111111112</v>
      </c>
      <c r="R26" s="50">
        <v>171.1007222222222</v>
      </c>
      <c r="S26" s="50">
        <v>176.13733333333332</v>
      </c>
      <c r="T26" s="50">
        <v>211.24798412698411</v>
      </c>
      <c r="U26" s="50">
        <v>246.35863492063493</v>
      </c>
      <c r="V26" s="50">
        <v>281.46928571428572</v>
      </c>
      <c r="W26" s="53">
        <v>315.01964285714286</v>
      </c>
      <c r="Y26" s="29">
        <v>22</v>
      </c>
      <c r="Z26" s="55">
        <f t="shared" si="3"/>
        <v>-4.2750000000000057</v>
      </c>
      <c r="AA26" s="55">
        <f t="shared" si="4"/>
        <v>-0.38786764705881183</v>
      </c>
      <c r="AB26" s="55">
        <f t="shared" si="5"/>
        <v>3.4992647058823536</v>
      </c>
      <c r="AC26" s="55">
        <f t="shared" si="6"/>
        <v>3.2110653594771179</v>
      </c>
      <c r="AD26" s="55">
        <f t="shared" si="7"/>
        <v>2.9228660130718822</v>
      </c>
      <c r="AE26" s="55">
        <f t="shared" si="8"/>
        <v>2.6346666666666465</v>
      </c>
      <c r="AF26" s="55">
        <f t="shared" si="9"/>
        <v>7.5953174603174318</v>
      </c>
      <c r="AG26" s="55">
        <f t="shared" si="10"/>
        <v>12.555968253968246</v>
      </c>
      <c r="AH26" s="55">
        <f t="shared" si="11"/>
        <v>17.516619047619031</v>
      </c>
      <c r="AI26" s="55">
        <f t="shared" si="12"/>
        <v>18.30997619047622</v>
      </c>
      <c r="AJ26" s="55">
        <f t="shared" si="13"/>
        <v>6.358287605042011</v>
      </c>
    </row>
    <row r="27" spans="1:36" ht="14.45" x14ac:dyDescent="0.3">
      <c r="A27" s="64">
        <v>23</v>
      </c>
      <c r="B27" s="50">
        <v>123.82111111111109</v>
      </c>
      <c r="C27" s="50">
        <v>142.04496732026143</v>
      </c>
      <c r="D27" s="50">
        <v>160.26882352941175</v>
      </c>
      <c r="E27" s="50">
        <v>165.59632679738561</v>
      </c>
      <c r="F27" s="50">
        <v>170.92383006535945</v>
      </c>
      <c r="G27" s="50">
        <v>176.25133333333332</v>
      </c>
      <c r="H27" s="50">
        <v>206.64133333333334</v>
      </c>
      <c r="I27" s="50">
        <v>237.03133333333332</v>
      </c>
      <c r="J27" s="50">
        <v>267.42133333333334</v>
      </c>
      <c r="K27" s="53">
        <v>298.44399999999996</v>
      </c>
      <c r="M27" s="29">
        <v>23</v>
      </c>
      <c r="N27" s="50">
        <v>120.2011111111111</v>
      </c>
      <c r="O27" s="50">
        <v>142.51493055555557</v>
      </c>
      <c r="P27" s="50">
        <v>164.82875000000001</v>
      </c>
      <c r="Q27" s="50">
        <v>169.70205555555557</v>
      </c>
      <c r="R27" s="50">
        <v>174.57536111111111</v>
      </c>
      <c r="S27" s="50">
        <v>179.44866666666667</v>
      </c>
      <c r="T27" s="50">
        <v>214.83911111111112</v>
      </c>
      <c r="U27" s="50">
        <v>250.22955555555558</v>
      </c>
      <c r="V27" s="50">
        <v>285.62</v>
      </c>
      <c r="W27" s="53">
        <v>317.09500000000003</v>
      </c>
      <c r="Y27" s="29">
        <v>23</v>
      </c>
      <c r="Z27" s="55">
        <f t="shared" si="3"/>
        <v>-3.6199999999999903</v>
      </c>
      <c r="AA27" s="55">
        <f t="shared" si="4"/>
        <v>0.46996323529413075</v>
      </c>
      <c r="AB27" s="55">
        <f t="shared" si="5"/>
        <v>4.5599264705882661</v>
      </c>
      <c r="AC27" s="55">
        <f t="shared" si="6"/>
        <v>4.1057287581699597</v>
      </c>
      <c r="AD27" s="55">
        <f t="shared" si="7"/>
        <v>3.6515310457516534</v>
      </c>
      <c r="AE27" s="55">
        <f t="shared" si="8"/>
        <v>3.1973333333333471</v>
      </c>
      <c r="AF27" s="55">
        <f t="shared" si="9"/>
        <v>8.1977777777777874</v>
      </c>
      <c r="AG27" s="55">
        <f t="shared" si="10"/>
        <v>13.198222222222256</v>
      </c>
      <c r="AH27" s="55">
        <f t="shared" si="11"/>
        <v>18.198666666666668</v>
      </c>
      <c r="AI27" s="55">
        <f t="shared" si="12"/>
        <v>18.651000000000067</v>
      </c>
      <c r="AJ27" s="55">
        <f t="shared" si="13"/>
        <v>7.0610149509804145</v>
      </c>
    </row>
    <row r="28" spans="1:36" ht="14.45" x14ac:dyDescent="0.3">
      <c r="A28" s="64">
        <v>24</v>
      </c>
      <c r="B28" s="50">
        <v>126.46333333333331</v>
      </c>
      <c r="C28" s="50">
        <v>144.73637254901959</v>
      </c>
      <c r="D28" s="50">
        <v>163.00941176470587</v>
      </c>
      <c r="E28" s="50">
        <v>168.33960784313726</v>
      </c>
      <c r="F28" s="50">
        <v>173.66980392156862</v>
      </c>
      <c r="G28" s="50">
        <v>179</v>
      </c>
      <c r="H28" s="50">
        <v>209.63</v>
      </c>
      <c r="I28" s="50">
        <v>240.26</v>
      </c>
      <c r="J28" s="50">
        <v>270.89</v>
      </c>
      <c r="K28" s="53">
        <v>300.17833333333328</v>
      </c>
      <c r="M28" s="29">
        <v>24</v>
      </c>
      <c r="N28" s="50">
        <v>123.49833333333332</v>
      </c>
      <c r="O28" s="50">
        <v>146.06416666666667</v>
      </c>
      <c r="P28" s="50">
        <v>168.63</v>
      </c>
      <c r="Q28" s="50">
        <v>173.34</v>
      </c>
      <c r="R28" s="50">
        <v>178.04999999999998</v>
      </c>
      <c r="S28" s="50">
        <v>182.76</v>
      </c>
      <c r="T28" s="50">
        <v>218.43023809523808</v>
      </c>
      <c r="U28" s="50">
        <v>254.10047619047617</v>
      </c>
      <c r="V28" s="50">
        <v>289.77071428571429</v>
      </c>
      <c r="W28" s="53">
        <v>319.17035714285714</v>
      </c>
      <c r="Y28" s="29">
        <v>24</v>
      </c>
      <c r="Z28" s="55">
        <f t="shared" si="3"/>
        <v>-2.9649999999999892</v>
      </c>
      <c r="AA28" s="55">
        <f t="shared" si="4"/>
        <v>1.3277941176470733</v>
      </c>
      <c r="AB28" s="55">
        <f t="shared" si="5"/>
        <v>5.6205882352941217</v>
      </c>
      <c r="AC28" s="55">
        <f t="shared" si="6"/>
        <v>5.0003921568627447</v>
      </c>
      <c r="AD28" s="55">
        <f t="shared" si="7"/>
        <v>4.3801960784313678</v>
      </c>
      <c r="AE28" s="55">
        <f t="shared" si="8"/>
        <v>3.7599999999999909</v>
      </c>
      <c r="AF28" s="55">
        <f t="shared" si="9"/>
        <v>8.8002380952380861</v>
      </c>
      <c r="AG28" s="55">
        <f t="shared" si="10"/>
        <v>13.840476190476181</v>
      </c>
      <c r="AH28" s="55">
        <f t="shared" si="11"/>
        <v>18.880714285714305</v>
      </c>
      <c r="AI28" s="55">
        <f t="shared" si="12"/>
        <v>18.992023809523857</v>
      </c>
      <c r="AJ28" s="55">
        <f t="shared" si="13"/>
        <v>7.7637422969187737</v>
      </c>
    </row>
    <row r="29" spans="1:36" ht="14.45" x14ac:dyDescent="0.3">
      <c r="A29" s="64">
        <v>25</v>
      </c>
      <c r="B29" s="50">
        <v>129.10555555555555</v>
      </c>
      <c r="C29" s="50">
        <v>147.42777777777778</v>
      </c>
      <c r="D29" s="50">
        <v>165.75</v>
      </c>
      <c r="E29" s="50">
        <v>171.0828888888889</v>
      </c>
      <c r="F29" s="50">
        <v>176.41577777777778</v>
      </c>
      <c r="G29" s="50">
        <v>181.74866666666668</v>
      </c>
      <c r="H29" s="50">
        <v>212.61866666666666</v>
      </c>
      <c r="I29" s="50">
        <v>243.48866666666666</v>
      </c>
      <c r="J29" s="50">
        <v>274.35866666666664</v>
      </c>
      <c r="K29" s="53">
        <v>301.91266666666661</v>
      </c>
      <c r="M29" s="29">
        <v>25</v>
      </c>
      <c r="N29" s="50">
        <v>126.79555555555555</v>
      </c>
      <c r="O29" s="50">
        <v>149.61340277777776</v>
      </c>
      <c r="P29" s="50">
        <v>172.43124999999998</v>
      </c>
      <c r="Q29" s="50">
        <v>176.97794444444443</v>
      </c>
      <c r="R29" s="50">
        <v>181.52463888888886</v>
      </c>
      <c r="S29" s="50">
        <v>186.07133333333331</v>
      </c>
      <c r="T29" s="50">
        <v>222.02136507936507</v>
      </c>
      <c r="U29" s="50">
        <v>257.97139682539682</v>
      </c>
      <c r="V29" s="50">
        <v>293.92142857142858</v>
      </c>
      <c r="W29" s="53">
        <v>321.24571428571426</v>
      </c>
      <c r="Y29" s="29">
        <v>25</v>
      </c>
      <c r="Z29" s="55">
        <f t="shared" si="3"/>
        <v>-2.3100000000000023</v>
      </c>
      <c r="AA29" s="55">
        <f t="shared" si="4"/>
        <v>2.1856249999999875</v>
      </c>
      <c r="AB29" s="55">
        <f t="shared" si="5"/>
        <v>6.6812499999999773</v>
      </c>
      <c r="AC29" s="55">
        <f t="shared" si="6"/>
        <v>5.8950555555555297</v>
      </c>
      <c r="AD29" s="55">
        <f t="shared" si="7"/>
        <v>5.1088611111110822</v>
      </c>
      <c r="AE29" s="55">
        <f t="shared" si="8"/>
        <v>4.3226666666666347</v>
      </c>
      <c r="AF29" s="55">
        <f t="shared" si="9"/>
        <v>9.4026984126984132</v>
      </c>
      <c r="AG29" s="55">
        <f t="shared" si="10"/>
        <v>14.482730158730163</v>
      </c>
      <c r="AH29" s="55">
        <f t="shared" si="11"/>
        <v>19.562761904761942</v>
      </c>
      <c r="AI29" s="55">
        <f t="shared" si="12"/>
        <v>19.333047619047647</v>
      </c>
      <c r="AJ29" s="55">
        <f t="shared" si="13"/>
        <v>8.4664696428571382</v>
      </c>
    </row>
    <row r="30" spans="1:36" ht="14.45" x14ac:dyDescent="0.3">
      <c r="A30" s="64">
        <v>26</v>
      </c>
      <c r="B30" s="50">
        <v>131.74777777777777</v>
      </c>
      <c r="C30" s="50">
        <v>150.11918300653593</v>
      </c>
      <c r="D30" s="50">
        <v>168.49058823529413</v>
      </c>
      <c r="E30" s="50">
        <v>173.82616993464052</v>
      </c>
      <c r="F30" s="50">
        <v>179.16175163398694</v>
      </c>
      <c r="G30" s="50">
        <v>184.49733333333333</v>
      </c>
      <c r="H30" s="50">
        <v>215.60733333333332</v>
      </c>
      <c r="I30" s="50">
        <v>246.7173333333333</v>
      </c>
      <c r="J30" s="50">
        <v>277.82733333333329</v>
      </c>
      <c r="K30" s="53">
        <v>303.64699999999993</v>
      </c>
      <c r="M30" s="29">
        <v>26</v>
      </c>
      <c r="N30" s="50">
        <v>130.09277777777777</v>
      </c>
      <c r="O30" s="50">
        <v>153.16263888888886</v>
      </c>
      <c r="P30" s="50">
        <v>176.23249999999999</v>
      </c>
      <c r="Q30" s="50">
        <v>180.61588888888886</v>
      </c>
      <c r="R30" s="50">
        <v>184.99927777777776</v>
      </c>
      <c r="S30" s="50">
        <v>189.38266666666664</v>
      </c>
      <c r="T30" s="50">
        <v>225.61249206349206</v>
      </c>
      <c r="U30" s="50">
        <v>261.84231746031747</v>
      </c>
      <c r="V30" s="50">
        <v>298.07214285714286</v>
      </c>
      <c r="W30" s="53">
        <v>323.32107142857143</v>
      </c>
      <c r="Y30" s="29">
        <v>26</v>
      </c>
      <c r="Z30" s="55">
        <f t="shared" si="3"/>
        <v>-1.6550000000000011</v>
      </c>
      <c r="AA30" s="55">
        <f t="shared" si="4"/>
        <v>3.0434558823529301</v>
      </c>
      <c r="AB30" s="55">
        <f t="shared" si="5"/>
        <v>7.7419117647058613</v>
      </c>
      <c r="AC30" s="55">
        <f t="shared" si="6"/>
        <v>6.7897189542483432</v>
      </c>
      <c r="AD30" s="55">
        <f t="shared" si="7"/>
        <v>5.837526143790825</v>
      </c>
      <c r="AE30" s="55">
        <f t="shared" si="8"/>
        <v>4.8853333333333069</v>
      </c>
      <c r="AF30" s="55">
        <f t="shared" si="9"/>
        <v>10.00515873015874</v>
      </c>
      <c r="AG30" s="55">
        <f t="shared" si="10"/>
        <v>15.124984126984174</v>
      </c>
      <c r="AH30" s="55">
        <f t="shared" si="11"/>
        <v>20.244809523809579</v>
      </c>
      <c r="AI30" s="55">
        <f t="shared" si="12"/>
        <v>19.674071428571494</v>
      </c>
      <c r="AJ30" s="55">
        <f t="shared" si="13"/>
        <v>9.1691969887955249</v>
      </c>
    </row>
    <row r="31" spans="1:36" ht="14.45" x14ac:dyDescent="0.3">
      <c r="A31" s="64">
        <v>27</v>
      </c>
      <c r="B31" s="50">
        <v>134.38999999999999</v>
      </c>
      <c r="C31" s="50">
        <v>152.81058823529412</v>
      </c>
      <c r="D31" s="50">
        <v>171.23117647058822</v>
      </c>
      <c r="E31" s="50">
        <v>176.56945098039213</v>
      </c>
      <c r="F31" s="50">
        <v>181.90772549019607</v>
      </c>
      <c r="G31" s="50">
        <v>187.24599999999998</v>
      </c>
      <c r="H31" s="50">
        <v>218.59599999999998</v>
      </c>
      <c r="I31" s="50">
        <v>249.946</v>
      </c>
      <c r="J31" s="50">
        <v>281.29599999999999</v>
      </c>
      <c r="K31" s="53">
        <v>305.38133333333332</v>
      </c>
      <c r="M31" s="29">
        <v>27</v>
      </c>
      <c r="N31" s="50">
        <v>133.38999999999999</v>
      </c>
      <c r="O31" s="50">
        <v>156.71187499999999</v>
      </c>
      <c r="P31" s="50">
        <v>180.03375</v>
      </c>
      <c r="Q31" s="50">
        <v>184.25383333333332</v>
      </c>
      <c r="R31" s="50">
        <v>188.47391666666667</v>
      </c>
      <c r="S31" s="50">
        <v>192.69399999999999</v>
      </c>
      <c r="T31" s="50">
        <v>229.20361904761904</v>
      </c>
      <c r="U31" s="50">
        <v>265.71323809523813</v>
      </c>
      <c r="V31" s="50">
        <v>302.22285714285715</v>
      </c>
      <c r="W31" s="53">
        <v>325.3964285714286</v>
      </c>
      <c r="Y31" s="29">
        <v>27</v>
      </c>
      <c r="Z31" s="55">
        <f t="shared" si="3"/>
        <v>-1</v>
      </c>
      <c r="AA31" s="55">
        <f t="shared" si="4"/>
        <v>3.9012867647058727</v>
      </c>
      <c r="AB31" s="55">
        <f t="shared" si="5"/>
        <v>8.8025735294117737</v>
      </c>
      <c r="AC31" s="55">
        <f t="shared" si="6"/>
        <v>7.684382352941185</v>
      </c>
      <c r="AD31" s="55">
        <f t="shared" si="7"/>
        <v>6.5661911764705962</v>
      </c>
      <c r="AE31" s="55">
        <f t="shared" si="8"/>
        <v>5.4480000000000075</v>
      </c>
      <c r="AF31" s="55">
        <f t="shared" si="9"/>
        <v>10.607619047619067</v>
      </c>
      <c r="AG31" s="55">
        <f t="shared" si="10"/>
        <v>15.767238095238127</v>
      </c>
      <c r="AH31" s="55">
        <f t="shared" si="11"/>
        <v>20.926857142857159</v>
      </c>
      <c r="AI31" s="55">
        <f t="shared" si="12"/>
        <v>20.015095238095284</v>
      </c>
      <c r="AJ31" s="55">
        <f t="shared" si="13"/>
        <v>9.8719243347339081</v>
      </c>
    </row>
    <row r="32" spans="1:36" ht="14.45" x14ac:dyDescent="0.3">
      <c r="A32" s="64">
        <v>28</v>
      </c>
      <c r="B32" s="50">
        <v>137.0322222222222</v>
      </c>
      <c r="C32" s="50">
        <v>155.50199346405228</v>
      </c>
      <c r="D32" s="50">
        <v>173.97176470588235</v>
      </c>
      <c r="E32" s="50">
        <v>179.31273202614378</v>
      </c>
      <c r="F32" s="50">
        <v>184.65369934640523</v>
      </c>
      <c r="G32" s="50">
        <v>189.99466666666666</v>
      </c>
      <c r="H32" s="50">
        <v>221.58466666666666</v>
      </c>
      <c r="I32" s="50">
        <v>253.17466666666664</v>
      </c>
      <c r="J32" s="50">
        <v>284.76466666666664</v>
      </c>
      <c r="K32" s="53">
        <v>307.11566666666664</v>
      </c>
      <c r="M32" s="29">
        <v>28</v>
      </c>
      <c r="N32" s="50">
        <v>136.6872222222222</v>
      </c>
      <c r="O32" s="50">
        <v>160.26111111111109</v>
      </c>
      <c r="P32" s="50">
        <v>183.83499999999998</v>
      </c>
      <c r="Q32" s="50">
        <v>187.89177777777775</v>
      </c>
      <c r="R32" s="50">
        <v>191.94855555555554</v>
      </c>
      <c r="S32" s="50">
        <v>196.00533333333331</v>
      </c>
      <c r="T32" s="50">
        <v>232.79474603174603</v>
      </c>
      <c r="U32" s="50">
        <v>269.58415873015872</v>
      </c>
      <c r="V32" s="50">
        <v>306.37357142857144</v>
      </c>
      <c r="W32" s="53">
        <v>327.47178571428572</v>
      </c>
      <c r="Y32" s="29">
        <v>28</v>
      </c>
      <c r="Z32" s="55">
        <f t="shared" si="3"/>
        <v>-0.34499999999999886</v>
      </c>
      <c r="AA32" s="55">
        <f t="shared" si="4"/>
        <v>4.7591176470588152</v>
      </c>
      <c r="AB32" s="55">
        <f t="shared" si="5"/>
        <v>9.8632352941176293</v>
      </c>
      <c r="AC32" s="55">
        <f t="shared" si="6"/>
        <v>8.57904575163397</v>
      </c>
      <c r="AD32" s="55">
        <f t="shared" si="7"/>
        <v>7.2948562091503106</v>
      </c>
      <c r="AE32" s="55">
        <f t="shared" si="8"/>
        <v>6.0106666666666513</v>
      </c>
      <c r="AF32" s="55">
        <f t="shared" si="9"/>
        <v>11.210079365079366</v>
      </c>
      <c r="AG32" s="55">
        <f t="shared" si="10"/>
        <v>16.409492063492081</v>
      </c>
      <c r="AH32" s="55">
        <f t="shared" si="11"/>
        <v>21.608904761904796</v>
      </c>
      <c r="AI32" s="55">
        <f t="shared" si="12"/>
        <v>20.356119047619075</v>
      </c>
      <c r="AJ32" s="55">
        <f t="shared" si="13"/>
        <v>10.57465168067227</v>
      </c>
    </row>
    <row r="33" spans="1:37" ht="14.45" x14ac:dyDescent="0.3">
      <c r="A33" s="64">
        <v>29</v>
      </c>
      <c r="B33" s="50">
        <v>139.67444444444442</v>
      </c>
      <c r="C33" s="50">
        <v>158.19339869281043</v>
      </c>
      <c r="D33" s="50">
        <v>176.71235294117648</v>
      </c>
      <c r="E33" s="50">
        <v>182.05601307189542</v>
      </c>
      <c r="F33" s="50">
        <v>187.39967320261439</v>
      </c>
      <c r="G33" s="50">
        <v>192.74333333333334</v>
      </c>
      <c r="H33" s="50">
        <v>224.57333333333332</v>
      </c>
      <c r="I33" s="50">
        <v>256.40333333333331</v>
      </c>
      <c r="J33" s="50">
        <v>288.23333333333329</v>
      </c>
      <c r="K33" s="53">
        <v>308.84999999999997</v>
      </c>
      <c r="M33" s="29">
        <v>29</v>
      </c>
      <c r="N33" s="50">
        <v>139.98444444444442</v>
      </c>
      <c r="O33" s="50">
        <v>163.81034722222222</v>
      </c>
      <c r="P33" s="50">
        <v>187.63624999999999</v>
      </c>
      <c r="Q33" s="50">
        <v>191.5297222222222</v>
      </c>
      <c r="R33" s="50">
        <v>195.42319444444445</v>
      </c>
      <c r="S33" s="50">
        <v>199.31666666666666</v>
      </c>
      <c r="T33" s="50">
        <v>236.38587301587302</v>
      </c>
      <c r="U33" s="50">
        <v>273.45507936507937</v>
      </c>
      <c r="V33" s="50">
        <v>310.52428571428572</v>
      </c>
      <c r="W33" s="53">
        <v>329.54714285714283</v>
      </c>
      <c r="Y33" s="29">
        <v>29</v>
      </c>
      <c r="Z33" s="55">
        <f t="shared" si="3"/>
        <v>0.31000000000000227</v>
      </c>
      <c r="AA33" s="55">
        <f t="shared" si="4"/>
        <v>5.6169485294117862</v>
      </c>
      <c r="AB33" s="55">
        <f t="shared" si="5"/>
        <v>10.923897058823513</v>
      </c>
      <c r="AC33" s="55">
        <f t="shared" si="6"/>
        <v>9.4737091503267834</v>
      </c>
      <c r="AD33" s="55">
        <f t="shared" si="7"/>
        <v>8.0235212418300534</v>
      </c>
      <c r="AE33" s="55">
        <f t="shared" si="8"/>
        <v>6.5733333333333235</v>
      </c>
      <c r="AF33" s="55">
        <f t="shared" si="9"/>
        <v>11.812539682539693</v>
      </c>
      <c r="AG33" s="55">
        <f t="shared" si="10"/>
        <v>17.051746031746063</v>
      </c>
      <c r="AH33" s="55">
        <f t="shared" si="11"/>
        <v>22.290952380952433</v>
      </c>
      <c r="AI33" s="55">
        <f t="shared" si="12"/>
        <v>20.697142857142865</v>
      </c>
      <c r="AJ33" s="55">
        <f t="shared" si="13"/>
        <v>11.277379026610651</v>
      </c>
    </row>
    <row r="34" spans="1:37" ht="14.45" x14ac:dyDescent="0.3">
      <c r="A34" s="64">
        <v>30</v>
      </c>
      <c r="B34" s="50">
        <v>142.31666666666666</v>
      </c>
      <c r="C34" s="50">
        <v>160.88480392156862</v>
      </c>
      <c r="D34" s="50">
        <v>179.45294117647057</v>
      </c>
      <c r="E34" s="50">
        <v>184.79929411764704</v>
      </c>
      <c r="F34" s="50">
        <v>190.14564705882353</v>
      </c>
      <c r="G34" s="50">
        <v>195.49199999999999</v>
      </c>
      <c r="H34" s="50">
        <v>227.56199999999998</v>
      </c>
      <c r="I34" s="50">
        <v>259.63200000000001</v>
      </c>
      <c r="J34" s="50">
        <v>291.702</v>
      </c>
      <c r="K34" s="53">
        <v>310.58433333333335</v>
      </c>
      <c r="M34" s="29">
        <v>30</v>
      </c>
      <c r="N34" s="50">
        <v>143.28166666666664</v>
      </c>
      <c r="O34" s="50">
        <v>167.35958333333332</v>
      </c>
      <c r="P34" s="50">
        <v>191.4375</v>
      </c>
      <c r="Q34" s="50">
        <v>195.16766666666666</v>
      </c>
      <c r="R34" s="50">
        <v>198.89783333333332</v>
      </c>
      <c r="S34" s="50">
        <v>202.62799999999999</v>
      </c>
      <c r="T34" s="50">
        <v>239.977</v>
      </c>
      <c r="U34" s="50">
        <v>277.32600000000002</v>
      </c>
      <c r="V34" s="50">
        <v>314.67500000000001</v>
      </c>
      <c r="W34" s="53">
        <v>331.6225</v>
      </c>
      <c r="Y34" s="29">
        <v>30</v>
      </c>
      <c r="Z34" s="67">
        <f t="shared" si="3"/>
        <v>0.96499999999997499</v>
      </c>
      <c r="AA34" s="67">
        <f t="shared" si="4"/>
        <v>6.4747794117647004</v>
      </c>
      <c r="AB34" s="67">
        <f t="shared" si="5"/>
        <v>11.984558823529426</v>
      </c>
      <c r="AC34" s="67">
        <f t="shared" si="6"/>
        <v>10.368372549019625</v>
      </c>
      <c r="AD34" s="67">
        <f t="shared" si="7"/>
        <v>8.7521862745097962</v>
      </c>
      <c r="AE34" s="67">
        <f t="shared" si="8"/>
        <v>7.1359999999999957</v>
      </c>
      <c r="AF34" s="67">
        <f t="shared" si="9"/>
        <v>12.41500000000002</v>
      </c>
      <c r="AG34" s="67">
        <f t="shared" si="10"/>
        <v>17.694000000000017</v>
      </c>
      <c r="AH34" s="67">
        <f t="shared" si="11"/>
        <v>22.973000000000013</v>
      </c>
      <c r="AI34" s="67">
        <f t="shared" si="12"/>
        <v>21.038166666666655</v>
      </c>
      <c r="AJ34" s="55">
        <f t="shared" si="13"/>
        <v>11.980106372549022</v>
      </c>
    </row>
    <row r="35" spans="1:37" ht="14.45" x14ac:dyDescent="0.3">
      <c r="A35" s="10" t="s">
        <v>45</v>
      </c>
      <c r="B35" s="68">
        <f>AVERAGE(B5:B34)</f>
        <v>98.374277777777735</v>
      </c>
      <c r="C35" s="68">
        <f t="shared" ref="C35:K35" si="14">AVERAGE(C5:C34)</f>
        <v>115.50028594771243</v>
      </c>
      <c r="D35" s="68">
        <f t="shared" si="14"/>
        <v>132.62629411764703</v>
      </c>
      <c r="E35" s="68">
        <f t="shared" si="14"/>
        <v>138.37588496732027</v>
      </c>
      <c r="F35" s="68">
        <f t="shared" si="14"/>
        <v>144.12547581699346</v>
      </c>
      <c r="G35" s="68">
        <f t="shared" si="14"/>
        <v>149.87506666666667</v>
      </c>
      <c r="H35" s="68">
        <f t="shared" si="14"/>
        <v>177.76467777777776</v>
      </c>
      <c r="I35" s="68">
        <f t="shared" si="14"/>
        <v>205.65428888888891</v>
      </c>
      <c r="J35" s="68">
        <f t="shared" si="14"/>
        <v>233.54390000000012</v>
      </c>
      <c r="K35" s="69">
        <f t="shared" si="14"/>
        <v>281.50528333333347</v>
      </c>
      <c r="M35" s="29" t="s">
        <v>23</v>
      </c>
      <c r="N35" s="50">
        <f>AVERAGE(N5:N34)</f>
        <v>91.660111111111078</v>
      </c>
      <c r="O35" s="50">
        <f t="shared" ref="O35:W35" si="15">AVERAGE(O5:O34)</f>
        <v>111.60649305555556</v>
      </c>
      <c r="P35" s="50">
        <f t="shared" si="15"/>
        <v>131.55287500000003</v>
      </c>
      <c r="Q35" s="50">
        <f t="shared" si="15"/>
        <v>137.78339444444447</v>
      </c>
      <c r="R35" s="50">
        <f t="shared" si="15"/>
        <v>144.01391388888894</v>
      </c>
      <c r="S35" s="50">
        <f t="shared" si="15"/>
        <v>150.24443333333329</v>
      </c>
      <c r="T35" s="50">
        <f t="shared" si="15"/>
        <v>183.17256666666665</v>
      </c>
      <c r="U35" s="50">
        <f t="shared" si="15"/>
        <v>216.10070000000002</v>
      </c>
      <c r="V35" s="50">
        <f t="shared" si="15"/>
        <v>249.02883333333332</v>
      </c>
      <c r="W35" s="50">
        <f t="shared" si="15"/>
        <v>298.79941666666667</v>
      </c>
      <c r="Y35" s="29" t="s">
        <v>23</v>
      </c>
      <c r="Z35" s="55">
        <f t="shared" si="3"/>
        <v>-6.7141666666666566</v>
      </c>
      <c r="AA35" s="55">
        <f t="shared" si="4"/>
        <v>-3.893792892156867</v>
      </c>
      <c r="AB35" s="55">
        <f t="shared" si="5"/>
        <v>-1.0734191176470063</v>
      </c>
      <c r="AC35" s="55">
        <f t="shared" si="6"/>
        <v>-0.59249052287580639</v>
      </c>
      <c r="AD35" s="55">
        <f t="shared" si="7"/>
        <v>-0.11156192810452126</v>
      </c>
      <c r="AE35" s="55">
        <f t="shared" si="8"/>
        <v>0.36936666666662177</v>
      </c>
      <c r="AF35" s="55">
        <f t="shared" si="9"/>
        <v>5.4078888888888912</v>
      </c>
      <c r="AG35" s="55">
        <f t="shared" si="10"/>
        <v>10.446411111111104</v>
      </c>
      <c r="AH35" s="55">
        <f t="shared" si="11"/>
        <v>15.484933333333203</v>
      </c>
      <c r="AI35" s="55">
        <f t="shared" si="12"/>
        <v>17.294133333333207</v>
      </c>
      <c r="AJ35" s="55">
        <f t="shared" si="13"/>
        <v>3.661730220588217</v>
      </c>
      <c r="AK35" s="32"/>
    </row>
    <row r="38" spans="1:37" s="80" customFormat="1" ht="13.9" x14ac:dyDescent="0.25">
      <c r="A38" s="78" t="s">
        <v>125</v>
      </c>
      <c r="M38" s="78" t="s">
        <v>114</v>
      </c>
      <c r="N38" s="78"/>
      <c r="O38" s="78"/>
      <c r="P38" s="78"/>
      <c r="Q38" s="78"/>
      <c r="R38" s="78"/>
      <c r="S38" s="78"/>
      <c r="T38" s="78"/>
      <c r="U38" s="78"/>
      <c r="V38" s="78"/>
      <c r="W38" s="78"/>
      <c r="Y38" s="78" t="s">
        <v>121</v>
      </c>
    </row>
    <row r="39" spans="1:37" ht="14.45" x14ac:dyDescent="0.3">
      <c r="A39" s="59" t="s">
        <v>0</v>
      </c>
      <c r="B39" s="60" t="s">
        <v>44</v>
      </c>
      <c r="C39" s="61"/>
      <c r="D39" s="61"/>
      <c r="E39" s="61"/>
      <c r="F39" s="61"/>
      <c r="G39" s="61"/>
      <c r="H39" s="61"/>
      <c r="I39" s="61"/>
      <c r="J39" s="61"/>
      <c r="K39" s="62"/>
      <c r="M39" s="27" t="s">
        <v>0</v>
      </c>
      <c r="N39" s="126" t="s">
        <v>28</v>
      </c>
      <c r="O39" s="126"/>
      <c r="P39" s="126"/>
      <c r="Q39" s="126"/>
      <c r="R39" s="126"/>
      <c r="S39" s="126"/>
      <c r="T39" s="126"/>
      <c r="U39" s="126"/>
      <c r="V39" s="126"/>
      <c r="W39" s="126"/>
      <c r="Y39" s="27" t="s">
        <v>0</v>
      </c>
      <c r="Z39" s="126" t="s">
        <v>33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33"/>
    </row>
    <row r="40" spans="1:37" ht="14.45" x14ac:dyDescent="0.3">
      <c r="A40" s="63" t="s">
        <v>30</v>
      </c>
      <c r="B40" s="64">
        <v>11</v>
      </c>
      <c r="C40" s="64">
        <v>12</v>
      </c>
      <c r="D40" s="64">
        <v>13</v>
      </c>
      <c r="E40" s="64">
        <v>14</v>
      </c>
      <c r="F40" s="64">
        <v>15</v>
      </c>
      <c r="G40" s="64">
        <v>16</v>
      </c>
      <c r="H40" s="64">
        <v>17</v>
      </c>
      <c r="I40" s="64">
        <v>18</v>
      </c>
      <c r="J40" s="64">
        <v>19</v>
      </c>
      <c r="K40" s="64">
        <v>20</v>
      </c>
      <c r="M40" s="28" t="s">
        <v>22</v>
      </c>
      <c r="N40" s="29">
        <v>11</v>
      </c>
      <c r="O40" s="29">
        <f>N40+1</f>
        <v>12</v>
      </c>
      <c r="P40" s="29">
        <f t="shared" ref="P40:W40" si="16">O40+1</f>
        <v>13</v>
      </c>
      <c r="Q40" s="29">
        <f t="shared" si="16"/>
        <v>14</v>
      </c>
      <c r="R40" s="29">
        <f t="shared" si="16"/>
        <v>15</v>
      </c>
      <c r="S40" s="29">
        <f t="shared" si="16"/>
        <v>16</v>
      </c>
      <c r="T40" s="29">
        <f t="shared" si="16"/>
        <v>17</v>
      </c>
      <c r="U40" s="29">
        <f t="shared" si="16"/>
        <v>18</v>
      </c>
      <c r="V40" s="29">
        <f t="shared" si="16"/>
        <v>19</v>
      </c>
      <c r="W40" s="29">
        <f t="shared" si="16"/>
        <v>20</v>
      </c>
      <c r="Y40" s="28" t="s">
        <v>22</v>
      </c>
      <c r="Z40" s="29">
        <v>11</v>
      </c>
      <c r="AA40" s="29">
        <f t="shared" ref="AA40:AI40" si="17">Z40+1</f>
        <v>12</v>
      </c>
      <c r="AB40" s="29">
        <f t="shared" si="17"/>
        <v>13</v>
      </c>
      <c r="AC40" s="29">
        <f t="shared" si="17"/>
        <v>14</v>
      </c>
      <c r="AD40" s="29">
        <f t="shared" si="17"/>
        <v>15</v>
      </c>
      <c r="AE40" s="29">
        <f t="shared" si="17"/>
        <v>16</v>
      </c>
      <c r="AF40" s="29">
        <f t="shared" si="17"/>
        <v>17</v>
      </c>
      <c r="AG40" s="29">
        <f t="shared" si="17"/>
        <v>18</v>
      </c>
      <c r="AH40" s="29">
        <f t="shared" si="17"/>
        <v>19</v>
      </c>
      <c r="AI40" s="29">
        <f t="shared" si="17"/>
        <v>20</v>
      </c>
      <c r="AJ40" s="58" t="s">
        <v>34</v>
      </c>
    </row>
    <row r="41" spans="1:37" ht="14.45" x14ac:dyDescent="0.3">
      <c r="A41" s="65" t="s">
        <v>29</v>
      </c>
      <c r="B41" s="65" t="s">
        <v>11</v>
      </c>
      <c r="C41" s="65" t="s">
        <v>12</v>
      </c>
      <c r="D41" s="65" t="s">
        <v>13</v>
      </c>
      <c r="E41" s="65" t="s">
        <v>14</v>
      </c>
      <c r="F41" s="65" t="s">
        <v>15</v>
      </c>
      <c r="G41" s="65" t="s">
        <v>16</v>
      </c>
      <c r="H41" s="65" t="s">
        <v>17</v>
      </c>
      <c r="I41" s="65" t="s">
        <v>18</v>
      </c>
      <c r="J41" s="65" t="s">
        <v>19</v>
      </c>
      <c r="K41" s="65" t="s">
        <v>20</v>
      </c>
      <c r="M41" s="30" t="s">
        <v>29</v>
      </c>
      <c r="N41" s="56" t="s">
        <v>11</v>
      </c>
      <c r="O41" s="56" t="s">
        <v>12</v>
      </c>
      <c r="P41" s="56" t="s">
        <v>13</v>
      </c>
      <c r="Q41" s="56" t="s">
        <v>14</v>
      </c>
      <c r="R41" s="56" t="s">
        <v>15</v>
      </c>
      <c r="S41" s="56" t="s">
        <v>16</v>
      </c>
      <c r="T41" s="56" t="s">
        <v>17</v>
      </c>
      <c r="U41" s="56" t="s">
        <v>18</v>
      </c>
      <c r="V41" s="56" t="s">
        <v>19</v>
      </c>
      <c r="W41" s="56" t="s">
        <v>20</v>
      </c>
      <c r="Y41" s="30" t="s">
        <v>29</v>
      </c>
      <c r="Z41" s="56" t="s">
        <v>11</v>
      </c>
      <c r="AA41" s="56" t="s">
        <v>12</v>
      </c>
      <c r="AB41" s="56" t="s">
        <v>13</v>
      </c>
      <c r="AC41" s="56" t="s">
        <v>14</v>
      </c>
      <c r="AD41" s="56" t="s">
        <v>15</v>
      </c>
      <c r="AE41" s="56" t="s">
        <v>16</v>
      </c>
      <c r="AF41" s="56" t="s">
        <v>17</v>
      </c>
      <c r="AG41" s="56" t="s">
        <v>18</v>
      </c>
      <c r="AH41" s="56" t="s">
        <v>19</v>
      </c>
      <c r="AI41" s="56" t="s">
        <v>20</v>
      </c>
      <c r="AJ41" s="58" t="s">
        <v>32</v>
      </c>
    </row>
    <row r="42" spans="1:37" ht="14.45" x14ac:dyDescent="0.3">
      <c r="A42" s="64">
        <v>1</v>
      </c>
      <c r="B42" s="50">
        <v>329.46666666666664</v>
      </c>
      <c r="C42" s="50">
        <v>392.96</v>
      </c>
      <c r="D42" s="50">
        <v>456.45333333333332</v>
      </c>
      <c r="E42" s="50">
        <v>519.94666666666672</v>
      </c>
      <c r="F42" s="50">
        <v>583.44000000000005</v>
      </c>
      <c r="G42" s="50">
        <v>761.49666666666667</v>
      </c>
      <c r="H42" s="50">
        <v>939.55333333333328</v>
      </c>
      <c r="I42" s="50">
        <v>1117.6099999999999</v>
      </c>
      <c r="J42" s="50">
        <v>1295.6666666666665</v>
      </c>
      <c r="K42" s="50">
        <v>1473.7233333333331</v>
      </c>
      <c r="M42" s="31">
        <v>1</v>
      </c>
      <c r="N42" s="50">
        <v>348.57</v>
      </c>
      <c r="O42" s="50">
        <v>428.65</v>
      </c>
      <c r="P42" s="50">
        <v>508.72999999999996</v>
      </c>
      <c r="Q42" s="50">
        <v>588.80999999999995</v>
      </c>
      <c r="R42" s="50">
        <v>668.89</v>
      </c>
      <c r="S42" s="50">
        <v>908.41666666666663</v>
      </c>
      <c r="T42" s="50">
        <v>1147.9433333333334</v>
      </c>
      <c r="U42" s="50">
        <v>1387.47</v>
      </c>
      <c r="V42" s="50">
        <v>1626.9966666666667</v>
      </c>
      <c r="W42" s="50">
        <v>1866.5233333333333</v>
      </c>
      <c r="Y42" s="31">
        <v>1</v>
      </c>
      <c r="Z42" s="68">
        <f>N42-B42</f>
        <v>19.103333333333353</v>
      </c>
      <c r="AA42" s="69">
        <f t="shared" ref="AA42:AI42" si="18">O42-C42</f>
        <v>35.69</v>
      </c>
      <c r="AB42" s="68">
        <f t="shared" si="18"/>
        <v>52.276666666666642</v>
      </c>
      <c r="AC42" s="68">
        <f t="shared" si="18"/>
        <v>68.86333333333323</v>
      </c>
      <c r="AD42" s="68">
        <f t="shared" si="18"/>
        <v>85.449999999999932</v>
      </c>
      <c r="AE42" s="68">
        <f t="shared" si="18"/>
        <v>146.91999999999996</v>
      </c>
      <c r="AF42" s="69">
        <f t="shared" si="18"/>
        <v>208.3900000000001</v>
      </c>
      <c r="AG42" s="68">
        <f t="shared" si="18"/>
        <v>269.86000000000013</v>
      </c>
      <c r="AH42" s="68">
        <f t="shared" si="18"/>
        <v>331.33000000000015</v>
      </c>
      <c r="AI42" s="68">
        <f t="shared" si="18"/>
        <v>392.80000000000018</v>
      </c>
      <c r="AJ42" s="68">
        <f>AVERAGE(Z42:AI42)</f>
        <v>161.06833333333336</v>
      </c>
    </row>
    <row r="43" spans="1:37" x14ac:dyDescent="0.25">
      <c r="A43" s="64">
        <v>2</v>
      </c>
      <c r="B43" s="50">
        <v>329.46666666666664</v>
      </c>
      <c r="C43" s="50">
        <v>392.96</v>
      </c>
      <c r="D43" s="50">
        <v>456.45333333333332</v>
      </c>
      <c r="E43" s="50">
        <v>519.94666666666672</v>
      </c>
      <c r="F43" s="50">
        <v>583.44000000000005</v>
      </c>
      <c r="G43" s="50">
        <v>761.49666666666667</v>
      </c>
      <c r="H43" s="50">
        <v>939.55333333333328</v>
      </c>
      <c r="I43" s="50">
        <v>1117.6099999999999</v>
      </c>
      <c r="J43" s="50">
        <v>1295.6666666666665</v>
      </c>
      <c r="K43" s="50">
        <v>1473.7233333333331</v>
      </c>
      <c r="M43" s="31">
        <v>2</v>
      </c>
      <c r="N43" s="50">
        <v>348.57</v>
      </c>
      <c r="O43" s="50">
        <v>428.65</v>
      </c>
      <c r="P43" s="50">
        <v>508.72999999999996</v>
      </c>
      <c r="Q43" s="50">
        <v>588.80999999999995</v>
      </c>
      <c r="R43" s="50">
        <v>668.89</v>
      </c>
      <c r="S43" s="50">
        <v>908.41666666666663</v>
      </c>
      <c r="T43" s="50">
        <v>1147.9433333333334</v>
      </c>
      <c r="U43" s="50">
        <v>1387.47</v>
      </c>
      <c r="V43" s="50">
        <v>1626.9966666666667</v>
      </c>
      <c r="W43" s="50">
        <v>1866.5233333333333</v>
      </c>
      <c r="Y43" s="31">
        <v>2</v>
      </c>
      <c r="Z43" s="68">
        <f t="shared" ref="Z43:Z72" si="19">N43-B43</f>
        <v>19.103333333333353</v>
      </c>
      <c r="AA43" s="69">
        <f t="shared" ref="AA43:AA72" si="20">O43-C43</f>
        <v>35.69</v>
      </c>
      <c r="AB43" s="68">
        <f t="shared" ref="AB43:AB72" si="21">P43-D43</f>
        <v>52.276666666666642</v>
      </c>
      <c r="AC43" s="68">
        <f t="shared" ref="AC43:AC72" si="22">Q43-E43</f>
        <v>68.86333333333323</v>
      </c>
      <c r="AD43" s="68">
        <f t="shared" ref="AD43:AD72" si="23">R43-F43</f>
        <v>85.449999999999932</v>
      </c>
      <c r="AE43" s="68">
        <f t="shared" ref="AE43:AE72" si="24">S43-G43</f>
        <v>146.91999999999996</v>
      </c>
      <c r="AF43" s="69">
        <f t="shared" ref="AF43:AF72" si="25">T43-H43</f>
        <v>208.3900000000001</v>
      </c>
      <c r="AG43" s="68">
        <f t="shared" ref="AG43:AG72" si="26">U43-I43</f>
        <v>269.86000000000013</v>
      </c>
      <c r="AH43" s="68">
        <f t="shared" ref="AH43:AH72" si="27">V43-J43</f>
        <v>331.33000000000015</v>
      </c>
      <c r="AI43" s="68">
        <f t="shared" ref="AI43:AI72" si="28">W43-K43</f>
        <v>392.80000000000018</v>
      </c>
      <c r="AJ43" s="68">
        <f>AVERAGE(Z43:AI43)</f>
        <v>161.06833333333336</v>
      </c>
    </row>
    <row r="44" spans="1:37" x14ac:dyDescent="0.25">
      <c r="A44" s="64">
        <v>3</v>
      </c>
      <c r="B44" s="50">
        <v>329.46666666666664</v>
      </c>
      <c r="C44" s="50">
        <v>392.96</v>
      </c>
      <c r="D44" s="50">
        <v>456.45333333333332</v>
      </c>
      <c r="E44" s="50">
        <v>519.94666666666672</v>
      </c>
      <c r="F44" s="50">
        <v>583.44000000000005</v>
      </c>
      <c r="G44" s="50">
        <v>761.49666666666667</v>
      </c>
      <c r="H44" s="50">
        <v>939.55333333333328</v>
      </c>
      <c r="I44" s="50">
        <v>1117.6099999999999</v>
      </c>
      <c r="J44" s="50">
        <v>1295.6666666666665</v>
      </c>
      <c r="K44" s="50">
        <v>1473.7233333333331</v>
      </c>
      <c r="M44" s="31">
        <v>3</v>
      </c>
      <c r="N44" s="50">
        <v>348.57</v>
      </c>
      <c r="O44" s="50">
        <v>428.65</v>
      </c>
      <c r="P44" s="50">
        <v>508.72999999999996</v>
      </c>
      <c r="Q44" s="50">
        <v>588.80999999999995</v>
      </c>
      <c r="R44" s="50">
        <v>668.89</v>
      </c>
      <c r="S44" s="50">
        <v>908.41666666666663</v>
      </c>
      <c r="T44" s="50">
        <v>1147.9433333333334</v>
      </c>
      <c r="U44" s="50">
        <v>1387.47</v>
      </c>
      <c r="V44" s="50">
        <v>1626.9966666666667</v>
      </c>
      <c r="W44" s="50">
        <v>1866.5233333333333</v>
      </c>
      <c r="Y44" s="31">
        <v>3</v>
      </c>
      <c r="Z44" s="68">
        <f t="shared" si="19"/>
        <v>19.103333333333353</v>
      </c>
      <c r="AA44" s="69">
        <f t="shared" si="20"/>
        <v>35.69</v>
      </c>
      <c r="AB44" s="68">
        <f t="shared" si="21"/>
        <v>52.276666666666642</v>
      </c>
      <c r="AC44" s="68">
        <f t="shared" si="22"/>
        <v>68.86333333333323</v>
      </c>
      <c r="AD44" s="68">
        <f t="shared" si="23"/>
        <v>85.449999999999932</v>
      </c>
      <c r="AE44" s="68">
        <f t="shared" si="24"/>
        <v>146.91999999999996</v>
      </c>
      <c r="AF44" s="69">
        <f t="shared" si="25"/>
        <v>208.3900000000001</v>
      </c>
      <c r="AG44" s="68">
        <f t="shared" si="26"/>
        <v>269.86000000000013</v>
      </c>
      <c r="AH44" s="68">
        <f t="shared" si="27"/>
        <v>331.33000000000015</v>
      </c>
      <c r="AI44" s="68">
        <f t="shared" si="28"/>
        <v>392.80000000000018</v>
      </c>
      <c r="AJ44" s="68">
        <f t="shared" ref="AJ44:AJ72" si="29">AVERAGE(Z44:AI44)</f>
        <v>161.06833333333336</v>
      </c>
    </row>
    <row r="45" spans="1:37" x14ac:dyDescent="0.25">
      <c r="A45" s="64">
        <v>4</v>
      </c>
      <c r="B45" s="50">
        <v>329.46666666666664</v>
      </c>
      <c r="C45" s="50">
        <v>392.96</v>
      </c>
      <c r="D45" s="50">
        <v>456.45333333333332</v>
      </c>
      <c r="E45" s="50">
        <v>519.94666666666672</v>
      </c>
      <c r="F45" s="50">
        <v>583.44000000000005</v>
      </c>
      <c r="G45" s="50">
        <v>761.49666666666667</v>
      </c>
      <c r="H45" s="50">
        <v>939.55333333333328</v>
      </c>
      <c r="I45" s="50">
        <v>1117.6099999999999</v>
      </c>
      <c r="J45" s="50">
        <v>1295.6666666666665</v>
      </c>
      <c r="K45" s="50">
        <v>1473.7233333333331</v>
      </c>
      <c r="M45" s="31">
        <v>4</v>
      </c>
      <c r="N45" s="50">
        <v>348.57</v>
      </c>
      <c r="O45" s="50">
        <v>428.65</v>
      </c>
      <c r="P45" s="50">
        <v>508.72999999999996</v>
      </c>
      <c r="Q45" s="50">
        <v>588.80999999999995</v>
      </c>
      <c r="R45" s="50">
        <v>668.89</v>
      </c>
      <c r="S45" s="50">
        <v>908.41666666666663</v>
      </c>
      <c r="T45" s="50">
        <v>1147.9433333333334</v>
      </c>
      <c r="U45" s="50">
        <v>1387.47</v>
      </c>
      <c r="V45" s="50">
        <v>1626.9966666666667</v>
      </c>
      <c r="W45" s="50">
        <v>1866.5233333333333</v>
      </c>
      <c r="Y45" s="31">
        <v>4</v>
      </c>
      <c r="Z45" s="68">
        <f t="shared" si="19"/>
        <v>19.103333333333353</v>
      </c>
      <c r="AA45" s="69">
        <f t="shared" si="20"/>
        <v>35.69</v>
      </c>
      <c r="AB45" s="68">
        <f t="shared" si="21"/>
        <v>52.276666666666642</v>
      </c>
      <c r="AC45" s="68">
        <f t="shared" si="22"/>
        <v>68.86333333333323</v>
      </c>
      <c r="AD45" s="68">
        <f t="shared" si="23"/>
        <v>85.449999999999932</v>
      </c>
      <c r="AE45" s="68">
        <f t="shared" si="24"/>
        <v>146.91999999999996</v>
      </c>
      <c r="AF45" s="69">
        <f t="shared" si="25"/>
        <v>208.3900000000001</v>
      </c>
      <c r="AG45" s="68">
        <f t="shared" si="26"/>
        <v>269.86000000000013</v>
      </c>
      <c r="AH45" s="68">
        <f t="shared" si="27"/>
        <v>331.33000000000015</v>
      </c>
      <c r="AI45" s="68">
        <f t="shared" si="28"/>
        <v>392.80000000000018</v>
      </c>
      <c r="AJ45" s="68">
        <f t="shared" si="29"/>
        <v>161.06833333333336</v>
      </c>
    </row>
    <row r="46" spans="1:37" x14ac:dyDescent="0.25">
      <c r="A46" s="64">
        <v>5</v>
      </c>
      <c r="B46" s="50">
        <v>329.46666666666664</v>
      </c>
      <c r="C46" s="50">
        <v>392.96</v>
      </c>
      <c r="D46" s="50">
        <v>456.45333333333332</v>
      </c>
      <c r="E46" s="50">
        <v>519.94666666666672</v>
      </c>
      <c r="F46" s="50">
        <v>583.44000000000005</v>
      </c>
      <c r="G46" s="50">
        <v>761.49666666666667</v>
      </c>
      <c r="H46" s="50">
        <v>939.55333333333328</v>
      </c>
      <c r="I46" s="50">
        <v>1117.6099999999999</v>
      </c>
      <c r="J46" s="50">
        <v>1295.6666666666665</v>
      </c>
      <c r="K46" s="50">
        <v>1473.7233333333331</v>
      </c>
      <c r="M46" s="31">
        <v>5</v>
      </c>
      <c r="N46" s="50">
        <v>348.57</v>
      </c>
      <c r="O46" s="50">
        <v>428.65</v>
      </c>
      <c r="P46" s="50">
        <v>508.72999999999996</v>
      </c>
      <c r="Q46" s="50">
        <v>588.80999999999995</v>
      </c>
      <c r="R46" s="50">
        <v>668.89</v>
      </c>
      <c r="S46" s="50">
        <v>908.41666666666663</v>
      </c>
      <c r="T46" s="50">
        <v>1147.9433333333334</v>
      </c>
      <c r="U46" s="50">
        <v>1387.47</v>
      </c>
      <c r="V46" s="50">
        <v>1626.9966666666667</v>
      </c>
      <c r="W46" s="50">
        <v>1866.5233333333333</v>
      </c>
      <c r="Y46" s="31">
        <v>5</v>
      </c>
      <c r="Z46" s="68">
        <f t="shared" si="19"/>
        <v>19.103333333333353</v>
      </c>
      <c r="AA46" s="69">
        <f t="shared" si="20"/>
        <v>35.69</v>
      </c>
      <c r="AB46" s="68">
        <f t="shared" si="21"/>
        <v>52.276666666666642</v>
      </c>
      <c r="AC46" s="68">
        <f t="shared" si="22"/>
        <v>68.86333333333323</v>
      </c>
      <c r="AD46" s="68">
        <f t="shared" si="23"/>
        <v>85.449999999999932</v>
      </c>
      <c r="AE46" s="68">
        <f t="shared" si="24"/>
        <v>146.91999999999996</v>
      </c>
      <c r="AF46" s="69">
        <f t="shared" si="25"/>
        <v>208.3900000000001</v>
      </c>
      <c r="AG46" s="68">
        <f t="shared" si="26"/>
        <v>269.86000000000013</v>
      </c>
      <c r="AH46" s="68">
        <f t="shared" si="27"/>
        <v>331.33000000000015</v>
      </c>
      <c r="AI46" s="68">
        <f t="shared" si="28"/>
        <v>392.80000000000018</v>
      </c>
      <c r="AJ46" s="68">
        <f t="shared" si="29"/>
        <v>161.06833333333336</v>
      </c>
    </row>
    <row r="47" spans="1:37" x14ac:dyDescent="0.25">
      <c r="A47" s="64">
        <v>6</v>
      </c>
      <c r="B47" s="50">
        <v>329.46666666666664</v>
      </c>
      <c r="C47" s="50">
        <v>392.96</v>
      </c>
      <c r="D47" s="50">
        <v>456.45333333333332</v>
      </c>
      <c r="E47" s="50">
        <v>519.94666666666672</v>
      </c>
      <c r="F47" s="50">
        <v>583.44000000000005</v>
      </c>
      <c r="G47" s="50">
        <v>761.49666666666667</v>
      </c>
      <c r="H47" s="50">
        <v>939.55333333333328</v>
      </c>
      <c r="I47" s="50">
        <v>1117.6099999999999</v>
      </c>
      <c r="J47" s="50">
        <v>1295.6666666666665</v>
      </c>
      <c r="K47" s="50">
        <v>1473.7233333333331</v>
      </c>
      <c r="M47" s="31">
        <v>6</v>
      </c>
      <c r="N47" s="50">
        <v>348.57</v>
      </c>
      <c r="O47" s="50">
        <v>428.65</v>
      </c>
      <c r="P47" s="50">
        <v>508.72999999999996</v>
      </c>
      <c r="Q47" s="50">
        <v>588.80999999999995</v>
      </c>
      <c r="R47" s="50">
        <v>668.89</v>
      </c>
      <c r="S47" s="50">
        <v>908.41666666666663</v>
      </c>
      <c r="T47" s="50">
        <v>1147.9433333333334</v>
      </c>
      <c r="U47" s="50">
        <v>1387.47</v>
      </c>
      <c r="V47" s="50">
        <v>1626.9966666666667</v>
      </c>
      <c r="W47" s="50">
        <v>1866.5233333333333</v>
      </c>
      <c r="Y47" s="31">
        <v>6</v>
      </c>
      <c r="Z47" s="68">
        <f t="shared" si="19"/>
        <v>19.103333333333353</v>
      </c>
      <c r="AA47" s="69">
        <f t="shared" si="20"/>
        <v>35.69</v>
      </c>
      <c r="AB47" s="68">
        <f t="shared" si="21"/>
        <v>52.276666666666642</v>
      </c>
      <c r="AC47" s="68">
        <f t="shared" si="22"/>
        <v>68.86333333333323</v>
      </c>
      <c r="AD47" s="68">
        <f t="shared" si="23"/>
        <v>85.449999999999932</v>
      </c>
      <c r="AE47" s="68">
        <f t="shared" si="24"/>
        <v>146.91999999999996</v>
      </c>
      <c r="AF47" s="69">
        <f t="shared" si="25"/>
        <v>208.3900000000001</v>
      </c>
      <c r="AG47" s="68">
        <f t="shared" si="26"/>
        <v>269.86000000000013</v>
      </c>
      <c r="AH47" s="68">
        <f t="shared" si="27"/>
        <v>331.33000000000015</v>
      </c>
      <c r="AI47" s="68">
        <f t="shared" si="28"/>
        <v>392.80000000000018</v>
      </c>
      <c r="AJ47" s="68">
        <f t="shared" si="29"/>
        <v>161.06833333333336</v>
      </c>
    </row>
    <row r="48" spans="1:37" x14ac:dyDescent="0.25">
      <c r="A48" s="64">
        <v>7</v>
      </c>
      <c r="B48" s="50">
        <v>329.46666666666664</v>
      </c>
      <c r="C48" s="50">
        <v>392.96</v>
      </c>
      <c r="D48" s="50">
        <v>456.45333333333332</v>
      </c>
      <c r="E48" s="50">
        <v>519.94666666666672</v>
      </c>
      <c r="F48" s="50">
        <v>583.44000000000005</v>
      </c>
      <c r="G48" s="50">
        <v>761.49666666666667</v>
      </c>
      <c r="H48" s="50">
        <v>939.55333333333328</v>
      </c>
      <c r="I48" s="50">
        <v>1117.6099999999999</v>
      </c>
      <c r="J48" s="50">
        <v>1295.6666666666665</v>
      </c>
      <c r="K48" s="50">
        <v>1473.7233333333331</v>
      </c>
      <c r="M48" s="31">
        <v>7</v>
      </c>
      <c r="N48" s="50">
        <v>348.57</v>
      </c>
      <c r="O48" s="50">
        <v>428.65</v>
      </c>
      <c r="P48" s="50">
        <v>508.72999999999996</v>
      </c>
      <c r="Q48" s="50">
        <v>588.80999999999995</v>
      </c>
      <c r="R48" s="50">
        <v>668.89</v>
      </c>
      <c r="S48" s="50">
        <v>908.41666666666663</v>
      </c>
      <c r="T48" s="50">
        <v>1147.9433333333334</v>
      </c>
      <c r="U48" s="50">
        <v>1387.47</v>
      </c>
      <c r="V48" s="50">
        <v>1626.9966666666667</v>
      </c>
      <c r="W48" s="50">
        <v>1866.5233333333333</v>
      </c>
      <c r="Y48" s="31">
        <v>7</v>
      </c>
      <c r="Z48" s="68">
        <f t="shared" si="19"/>
        <v>19.103333333333353</v>
      </c>
      <c r="AA48" s="69">
        <f t="shared" si="20"/>
        <v>35.69</v>
      </c>
      <c r="AB48" s="68">
        <f t="shared" si="21"/>
        <v>52.276666666666642</v>
      </c>
      <c r="AC48" s="68">
        <f t="shared" si="22"/>
        <v>68.86333333333323</v>
      </c>
      <c r="AD48" s="68">
        <f t="shared" si="23"/>
        <v>85.449999999999932</v>
      </c>
      <c r="AE48" s="68">
        <f t="shared" si="24"/>
        <v>146.91999999999996</v>
      </c>
      <c r="AF48" s="69">
        <f t="shared" si="25"/>
        <v>208.3900000000001</v>
      </c>
      <c r="AG48" s="68">
        <f t="shared" si="26"/>
        <v>269.86000000000013</v>
      </c>
      <c r="AH48" s="68">
        <f t="shared" si="27"/>
        <v>331.33000000000015</v>
      </c>
      <c r="AI48" s="68">
        <f t="shared" si="28"/>
        <v>392.80000000000018</v>
      </c>
      <c r="AJ48" s="68">
        <f t="shared" si="29"/>
        <v>161.06833333333336</v>
      </c>
    </row>
    <row r="49" spans="1:36" x14ac:dyDescent="0.25">
      <c r="A49" s="64">
        <v>8</v>
      </c>
      <c r="B49" s="50">
        <v>329.46666666666664</v>
      </c>
      <c r="C49" s="50">
        <v>392.96</v>
      </c>
      <c r="D49" s="50">
        <v>456.45333333333332</v>
      </c>
      <c r="E49" s="50">
        <v>519.94666666666672</v>
      </c>
      <c r="F49" s="50">
        <v>583.44000000000005</v>
      </c>
      <c r="G49" s="50">
        <v>761.49666666666667</v>
      </c>
      <c r="H49" s="50">
        <v>939.55333333333328</v>
      </c>
      <c r="I49" s="50">
        <v>1117.6099999999999</v>
      </c>
      <c r="J49" s="50">
        <v>1295.6666666666665</v>
      </c>
      <c r="K49" s="50">
        <v>1473.7233333333331</v>
      </c>
      <c r="M49" s="31">
        <v>8</v>
      </c>
      <c r="N49" s="50">
        <v>348.57</v>
      </c>
      <c r="O49" s="50">
        <v>428.65</v>
      </c>
      <c r="P49" s="50">
        <v>508.72999999999996</v>
      </c>
      <c r="Q49" s="50">
        <v>588.80999999999995</v>
      </c>
      <c r="R49" s="50">
        <v>668.89</v>
      </c>
      <c r="S49" s="50">
        <v>908.41666666666663</v>
      </c>
      <c r="T49" s="50">
        <v>1147.9433333333334</v>
      </c>
      <c r="U49" s="50">
        <v>1387.47</v>
      </c>
      <c r="V49" s="50">
        <v>1626.9966666666667</v>
      </c>
      <c r="W49" s="50">
        <v>1866.5233333333333</v>
      </c>
      <c r="Y49" s="31">
        <v>8</v>
      </c>
      <c r="Z49" s="68">
        <f t="shared" si="19"/>
        <v>19.103333333333353</v>
      </c>
      <c r="AA49" s="69">
        <f t="shared" si="20"/>
        <v>35.69</v>
      </c>
      <c r="AB49" s="68">
        <f t="shared" si="21"/>
        <v>52.276666666666642</v>
      </c>
      <c r="AC49" s="68">
        <f t="shared" si="22"/>
        <v>68.86333333333323</v>
      </c>
      <c r="AD49" s="68">
        <f t="shared" si="23"/>
        <v>85.449999999999932</v>
      </c>
      <c r="AE49" s="68">
        <f t="shared" si="24"/>
        <v>146.91999999999996</v>
      </c>
      <c r="AF49" s="69">
        <f t="shared" si="25"/>
        <v>208.3900000000001</v>
      </c>
      <c r="AG49" s="68">
        <f t="shared" si="26"/>
        <v>269.86000000000013</v>
      </c>
      <c r="AH49" s="68">
        <f t="shared" si="27"/>
        <v>331.33000000000015</v>
      </c>
      <c r="AI49" s="68">
        <f t="shared" si="28"/>
        <v>392.80000000000018</v>
      </c>
      <c r="AJ49" s="68">
        <f t="shared" si="29"/>
        <v>161.06833333333336</v>
      </c>
    </row>
    <row r="50" spans="1:36" x14ac:dyDescent="0.25">
      <c r="A50" s="64">
        <v>9</v>
      </c>
      <c r="B50" s="50">
        <v>329.46666666666664</v>
      </c>
      <c r="C50" s="50">
        <v>392.96</v>
      </c>
      <c r="D50" s="50">
        <v>456.45333333333332</v>
      </c>
      <c r="E50" s="50">
        <v>519.94666666666672</v>
      </c>
      <c r="F50" s="50">
        <v>583.44000000000005</v>
      </c>
      <c r="G50" s="50">
        <v>761.49666666666667</v>
      </c>
      <c r="H50" s="50">
        <v>939.55333333333328</v>
      </c>
      <c r="I50" s="50">
        <v>1117.6099999999999</v>
      </c>
      <c r="J50" s="50">
        <v>1295.6666666666665</v>
      </c>
      <c r="K50" s="50">
        <v>1473.7233333333331</v>
      </c>
      <c r="M50" s="31">
        <v>9</v>
      </c>
      <c r="N50" s="50">
        <v>348.57</v>
      </c>
      <c r="O50" s="50">
        <v>428.65</v>
      </c>
      <c r="P50" s="50">
        <v>508.72999999999996</v>
      </c>
      <c r="Q50" s="50">
        <v>588.80999999999995</v>
      </c>
      <c r="R50" s="50">
        <v>668.89</v>
      </c>
      <c r="S50" s="50">
        <v>908.41666666666663</v>
      </c>
      <c r="T50" s="50">
        <v>1147.9433333333334</v>
      </c>
      <c r="U50" s="50">
        <v>1387.47</v>
      </c>
      <c r="V50" s="50">
        <v>1626.9966666666667</v>
      </c>
      <c r="W50" s="50">
        <v>1866.5233333333333</v>
      </c>
      <c r="Y50" s="31">
        <v>9</v>
      </c>
      <c r="Z50" s="68">
        <f t="shared" si="19"/>
        <v>19.103333333333353</v>
      </c>
      <c r="AA50" s="69">
        <f t="shared" si="20"/>
        <v>35.69</v>
      </c>
      <c r="AB50" s="68">
        <f t="shared" si="21"/>
        <v>52.276666666666642</v>
      </c>
      <c r="AC50" s="68">
        <f t="shared" si="22"/>
        <v>68.86333333333323</v>
      </c>
      <c r="AD50" s="68">
        <f t="shared" si="23"/>
        <v>85.449999999999932</v>
      </c>
      <c r="AE50" s="68">
        <f t="shared" si="24"/>
        <v>146.91999999999996</v>
      </c>
      <c r="AF50" s="69">
        <f t="shared" si="25"/>
        <v>208.3900000000001</v>
      </c>
      <c r="AG50" s="68">
        <f t="shared" si="26"/>
        <v>269.86000000000013</v>
      </c>
      <c r="AH50" s="68">
        <f t="shared" si="27"/>
        <v>331.33000000000015</v>
      </c>
      <c r="AI50" s="68">
        <f t="shared" si="28"/>
        <v>392.80000000000018</v>
      </c>
      <c r="AJ50" s="68">
        <f t="shared" si="29"/>
        <v>161.06833333333336</v>
      </c>
    </row>
    <row r="51" spans="1:36" x14ac:dyDescent="0.25">
      <c r="A51" s="64">
        <v>10</v>
      </c>
      <c r="B51" s="50">
        <v>329.46666666666664</v>
      </c>
      <c r="C51" s="50">
        <v>392.96</v>
      </c>
      <c r="D51" s="50">
        <v>456.45333333333332</v>
      </c>
      <c r="E51" s="50">
        <v>519.94666666666672</v>
      </c>
      <c r="F51" s="50">
        <v>583.44000000000005</v>
      </c>
      <c r="G51" s="50">
        <v>761.49666666666667</v>
      </c>
      <c r="H51" s="50">
        <v>939.55333333333328</v>
      </c>
      <c r="I51" s="50">
        <v>1117.6099999999999</v>
      </c>
      <c r="J51" s="50">
        <v>1295.6666666666665</v>
      </c>
      <c r="K51" s="50">
        <v>1473.7233333333331</v>
      </c>
      <c r="M51" s="31">
        <v>10</v>
      </c>
      <c r="N51" s="50">
        <v>348.57</v>
      </c>
      <c r="O51" s="50">
        <v>428.65</v>
      </c>
      <c r="P51" s="50">
        <v>508.72999999999996</v>
      </c>
      <c r="Q51" s="50">
        <v>588.80999999999995</v>
      </c>
      <c r="R51" s="50">
        <v>668.89</v>
      </c>
      <c r="S51" s="50">
        <v>908.41666666666663</v>
      </c>
      <c r="T51" s="50">
        <v>1147.9433333333334</v>
      </c>
      <c r="U51" s="50">
        <v>1387.47</v>
      </c>
      <c r="V51" s="50">
        <v>1626.9966666666667</v>
      </c>
      <c r="W51" s="50">
        <v>1866.5233333333333</v>
      </c>
      <c r="Y51" s="31">
        <v>10</v>
      </c>
      <c r="Z51" s="68">
        <f t="shared" si="19"/>
        <v>19.103333333333353</v>
      </c>
      <c r="AA51" s="69">
        <f t="shared" si="20"/>
        <v>35.69</v>
      </c>
      <c r="AB51" s="68">
        <f t="shared" si="21"/>
        <v>52.276666666666642</v>
      </c>
      <c r="AC51" s="68">
        <f t="shared" si="22"/>
        <v>68.86333333333323</v>
      </c>
      <c r="AD51" s="68">
        <f t="shared" si="23"/>
        <v>85.449999999999932</v>
      </c>
      <c r="AE51" s="68">
        <f t="shared" si="24"/>
        <v>146.91999999999996</v>
      </c>
      <c r="AF51" s="69">
        <f t="shared" si="25"/>
        <v>208.3900000000001</v>
      </c>
      <c r="AG51" s="68">
        <f t="shared" si="26"/>
        <v>269.86000000000013</v>
      </c>
      <c r="AH51" s="68">
        <f t="shared" si="27"/>
        <v>331.33000000000015</v>
      </c>
      <c r="AI51" s="68">
        <f t="shared" si="28"/>
        <v>392.80000000000018</v>
      </c>
      <c r="AJ51" s="68">
        <f t="shared" si="29"/>
        <v>161.06833333333336</v>
      </c>
    </row>
    <row r="52" spans="1:36" x14ac:dyDescent="0.25">
      <c r="A52" s="64">
        <v>11</v>
      </c>
      <c r="B52" s="50">
        <v>329.46666666666664</v>
      </c>
      <c r="C52" s="50">
        <v>392.96</v>
      </c>
      <c r="D52" s="50">
        <v>456.45333333333332</v>
      </c>
      <c r="E52" s="50">
        <v>519.94666666666672</v>
      </c>
      <c r="F52" s="50">
        <v>583.44000000000005</v>
      </c>
      <c r="G52" s="50">
        <v>761.49666666666667</v>
      </c>
      <c r="H52" s="50">
        <v>939.55333333333328</v>
      </c>
      <c r="I52" s="50">
        <v>1117.6099999999999</v>
      </c>
      <c r="J52" s="50">
        <v>1295.6666666666665</v>
      </c>
      <c r="K52" s="50">
        <v>1473.7233333333331</v>
      </c>
      <c r="M52" s="31">
        <v>11</v>
      </c>
      <c r="N52" s="50">
        <v>348.57</v>
      </c>
      <c r="O52" s="50">
        <v>428.65</v>
      </c>
      <c r="P52" s="50">
        <v>508.72999999999996</v>
      </c>
      <c r="Q52" s="50">
        <v>588.80999999999995</v>
      </c>
      <c r="R52" s="50">
        <v>668.89</v>
      </c>
      <c r="S52" s="50">
        <v>908.41666666666663</v>
      </c>
      <c r="T52" s="50">
        <v>1147.9433333333334</v>
      </c>
      <c r="U52" s="50">
        <v>1387.47</v>
      </c>
      <c r="V52" s="50">
        <v>1626.9966666666667</v>
      </c>
      <c r="W52" s="50">
        <v>1866.5233333333333</v>
      </c>
      <c r="Y52" s="31">
        <v>11</v>
      </c>
      <c r="Z52" s="68">
        <f t="shared" si="19"/>
        <v>19.103333333333353</v>
      </c>
      <c r="AA52" s="69">
        <f t="shared" si="20"/>
        <v>35.69</v>
      </c>
      <c r="AB52" s="68">
        <f t="shared" si="21"/>
        <v>52.276666666666642</v>
      </c>
      <c r="AC52" s="68">
        <f t="shared" si="22"/>
        <v>68.86333333333323</v>
      </c>
      <c r="AD52" s="68">
        <f t="shared" si="23"/>
        <v>85.449999999999932</v>
      </c>
      <c r="AE52" s="68">
        <f t="shared" si="24"/>
        <v>146.91999999999996</v>
      </c>
      <c r="AF52" s="69">
        <f t="shared" si="25"/>
        <v>208.3900000000001</v>
      </c>
      <c r="AG52" s="68">
        <f t="shared" si="26"/>
        <v>269.86000000000013</v>
      </c>
      <c r="AH52" s="68">
        <f t="shared" si="27"/>
        <v>331.33000000000015</v>
      </c>
      <c r="AI52" s="68">
        <f t="shared" si="28"/>
        <v>392.80000000000018</v>
      </c>
      <c r="AJ52" s="68">
        <f t="shared" si="29"/>
        <v>161.06833333333336</v>
      </c>
    </row>
    <row r="53" spans="1:36" x14ac:dyDescent="0.25">
      <c r="A53" s="64">
        <v>12</v>
      </c>
      <c r="B53" s="50">
        <v>329.46666666666664</v>
      </c>
      <c r="C53" s="50">
        <v>392.96</v>
      </c>
      <c r="D53" s="50">
        <v>456.45333333333332</v>
      </c>
      <c r="E53" s="50">
        <v>519.94666666666672</v>
      </c>
      <c r="F53" s="50">
        <v>583.44000000000005</v>
      </c>
      <c r="G53" s="50">
        <v>761.49666666666667</v>
      </c>
      <c r="H53" s="50">
        <v>939.55333333333328</v>
      </c>
      <c r="I53" s="50">
        <v>1117.6099999999999</v>
      </c>
      <c r="J53" s="50">
        <v>1295.6666666666665</v>
      </c>
      <c r="K53" s="50">
        <v>1473.7233333333331</v>
      </c>
      <c r="M53" s="31">
        <v>12</v>
      </c>
      <c r="N53" s="50">
        <v>348.57</v>
      </c>
      <c r="O53" s="50">
        <v>428.65</v>
      </c>
      <c r="P53" s="50">
        <v>508.72999999999996</v>
      </c>
      <c r="Q53" s="50">
        <v>588.80999999999995</v>
      </c>
      <c r="R53" s="50">
        <v>668.89</v>
      </c>
      <c r="S53" s="50">
        <v>908.41666666666663</v>
      </c>
      <c r="T53" s="50">
        <v>1147.9433333333334</v>
      </c>
      <c r="U53" s="50">
        <v>1387.47</v>
      </c>
      <c r="V53" s="50">
        <v>1626.9966666666667</v>
      </c>
      <c r="W53" s="50">
        <v>1866.5233333333333</v>
      </c>
      <c r="Y53" s="31">
        <v>12</v>
      </c>
      <c r="Z53" s="68">
        <f t="shared" si="19"/>
        <v>19.103333333333353</v>
      </c>
      <c r="AA53" s="69">
        <f t="shared" si="20"/>
        <v>35.69</v>
      </c>
      <c r="AB53" s="68">
        <f t="shared" si="21"/>
        <v>52.276666666666642</v>
      </c>
      <c r="AC53" s="68">
        <f t="shared" si="22"/>
        <v>68.86333333333323</v>
      </c>
      <c r="AD53" s="68">
        <f t="shared" si="23"/>
        <v>85.449999999999932</v>
      </c>
      <c r="AE53" s="68">
        <f t="shared" si="24"/>
        <v>146.91999999999996</v>
      </c>
      <c r="AF53" s="69">
        <f t="shared" si="25"/>
        <v>208.3900000000001</v>
      </c>
      <c r="AG53" s="68">
        <f t="shared" si="26"/>
        <v>269.86000000000013</v>
      </c>
      <c r="AH53" s="68">
        <f t="shared" si="27"/>
        <v>331.33000000000015</v>
      </c>
      <c r="AI53" s="68">
        <f t="shared" si="28"/>
        <v>392.80000000000018</v>
      </c>
      <c r="AJ53" s="68">
        <f t="shared" si="29"/>
        <v>161.06833333333336</v>
      </c>
    </row>
    <row r="54" spans="1:36" x14ac:dyDescent="0.25">
      <c r="A54" s="64">
        <v>13</v>
      </c>
      <c r="B54" s="50">
        <v>329.46666666666664</v>
      </c>
      <c r="C54" s="50">
        <v>392.96</v>
      </c>
      <c r="D54" s="50">
        <v>456.45333333333332</v>
      </c>
      <c r="E54" s="50">
        <v>519.94666666666672</v>
      </c>
      <c r="F54" s="50">
        <v>583.44000000000005</v>
      </c>
      <c r="G54" s="50">
        <v>761.49666666666667</v>
      </c>
      <c r="H54" s="50">
        <v>939.55333333333328</v>
      </c>
      <c r="I54" s="50">
        <v>1117.6099999999999</v>
      </c>
      <c r="J54" s="50">
        <v>1295.6666666666665</v>
      </c>
      <c r="K54" s="50">
        <v>1473.7233333333331</v>
      </c>
      <c r="M54" s="31">
        <v>13</v>
      </c>
      <c r="N54" s="50">
        <v>348.57</v>
      </c>
      <c r="O54" s="50">
        <v>428.65</v>
      </c>
      <c r="P54" s="50">
        <v>508.72999999999996</v>
      </c>
      <c r="Q54" s="50">
        <v>588.80999999999995</v>
      </c>
      <c r="R54" s="50">
        <v>668.89</v>
      </c>
      <c r="S54" s="50">
        <v>908.41666666666663</v>
      </c>
      <c r="T54" s="50">
        <v>1147.9433333333334</v>
      </c>
      <c r="U54" s="50">
        <v>1387.47</v>
      </c>
      <c r="V54" s="50">
        <v>1626.9966666666667</v>
      </c>
      <c r="W54" s="50">
        <v>1866.5233333333333</v>
      </c>
      <c r="Y54" s="31">
        <v>13</v>
      </c>
      <c r="Z54" s="68">
        <f t="shared" si="19"/>
        <v>19.103333333333353</v>
      </c>
      <c r="AA54" s="69">
        <f t="shared" si="20"/>
        <v>35.69</v>
      </c>
      <c r="AB54" s="68">
        <f t="shared" si="21"/>
        <v>52.276666666666642</v>
      </c>
      <c r="AC54" s="68">
        <f t="shared" si="22"/>
        <v>68.86333333333323</v>
      </c>
      <c r="AD54" s="68">
        <f t="shared" si="23"/>
        <v>85.449999999999932</v>
      </c>
      <c r="AE54" s="68">
        <f t="shared" si="24"/>
        <v>146.91999999999996</v>
      </c>
      <c r="AF54" s="69">
        <f t="shared" si="25"/>
        <v>208.3900000000001</v>
      </c>
      <c r="AG54" s="68">
        <f t="shared" si="26"/>
        <v>269.86000000000013</v>
      </c>
      <c r="AH54" s="68">
        <f t="shared" si="27"/>
        <v>331.33000000000015</v>
      </c>
      <c r="AI54" s="68">
        <f t="shared" si="28"/>
        <v>392.80000000000018</v>
      </c>
      <c r="AJ54" s="68">
        <f t="shared" si="29"/>
        <v>161.06833333333336</v>
      </c>
    </row>
    <row r="55" spans="1:36" x14ac:dyDescent="0.25">
      <c r="A55" s="64">
        <v>14</v>
      </c>
      <c r="B55" s="50">
        <v>329.46666666666664</v>
      </c>
      <c r="C55" s="50">
        <v>392.96</v>
      </c>
      <c r="D55" s="50">
        <v>456.45333333333332</v>
      </c>
      <c r="E55" s="50">
        <v>519.94666666666672</v>
      </c>
      <c r="F55" s="50">
        <v>583.44000000000005</v>
      </c>
      <c r="G55" s="50">
        <v>761.49666666666667</v>
      </c>
      <c r="H55" s="50">
        <v>939.55333333333328</v>
      </c>
      <c r="I55" s="50">
        <v>1117.6099999999999</v>
      </c>
      <c r="J55" s="50">
        <v>1295.6666666666665</v>
      </c>
      <c r="K55" s="50">
        <v>1473.7233333333331</v>
      </c>
      <c r="M55" s="31">
        <v>14</v>
      </c>
      <c r="N55" s="50">
        <v>348.57</v>
      </c>
      <c r="O55" s="50">
        <v>428.65</v>
      </c>
      <c r="P55" s="50">
        <v>508.72999999999996</v>
      </c>
      <c r="Q55" s="50">
        <v>588.80999999999995</v>
      </c>
      <c r="R55" s="50">
        <v>668.89</v>
      </c>
      <c r="S55" s="50">
        <v>908.41666666666663</v>
      </c>
      <c r="T55" s="50">
        <v>1147.9433333333334</v>
      </c>
      <c r="U55" s="50">
        <v>1387.47</v>
      </c>
      <c r="V55" s="50">
        <v>1626.9966666666667</v>
      </c>
      <c r="W55" s="50">
        <v>1866.5233333333333</v>
      </c>
      <c r="Y55" s="31">
        <v>14</v>
      </c>
      <c r="Z55" s="68">
        <f t="shared" si="19"/>
        <v>19.103333333333353</v>
      </c>
      <c r="AA55" s="69">
        <f t="shared" si="20"/>
        <v>35.69</v>
      </c>
      <c r="AB55" s="68">
        <f t="shared" si="21"/>
        <v>52.276666666666642</v>
      </c>
      <c r="AC55" s="68">
        <f t="shared" si="22"/>
        <v>68.86333333333323</v>
      </c>
      <c r="AD55" s="68">
        <f t="shared" si="23"/>
        <v>85.449999999999932</v>
      </c>
      <c r="AE55" s="68">
        <f t="shared" si="24"/>
        <v>146.91999999999996</v>
      </c>
      <c r="AF55" s="69">
        <f t="shared" si="25"/>
        <v>208.3900000000001</v>
      </c>
      <c r="AG55" s="68">
        <f t="shared" si="26"/>
        <v>269.86000000000013</v>
      </c>
      <c r="AH55" s="68">
        <f t="shared" si="27"/>
        <v>331.33000000000015</v>
      </c>
      <c r="AI55" s="68">
        <f t="shared" si="28"/>
        <v>392.80000000000018</v>
      </c>
      <c r="AJ55" s="68">
        <f t="shared" si="29"/>
        <v>161.06833333333336</v>
      </c>
    </row>
    <row r="56" spans="1:36" x14ac:dyDescent="0.25">
      <c r="A56" s="64">
        <v>15</v>
      </c>
      <c r="B56" s="50">
        <v>329.46666666666664</v>
      </c>
      <c r="C56" s="50">
        <v>392.96</v>
      </c>
      <c r="D56" s="50">
        <v>456.45333333333332</v>
      </c>
      <c r="E56" s="50">
        <v>519.94666666666672</v>
      </c>
      <c r="F56" s="50">
        <v>583.44000000000005</v>
      </c>
      <c r="G56" s="50">
        <v>761.49666666666667</v>
      </c>
      <c r="H56" s="50">
        <v>939.55333333333328</v>
      </c>
      <c r="I56" s="50">
        <v>1117.6099999999999</v>
      </c>
      <c r="J56" s="50">
        <v>1295.6666666666665</v>
      </c>
      <c r="K56" s="50">
        <v>1473.7233333333331</v>
      </c>
      <c r="M56" s="31">
        <v>15</v>
      </c>
      <c r="N56" s="50">
        <v>348.57</v>
      </c>
      <c r="O56" s="50">
        <v>428.65</v>
      </c>
      <c r="P56" s="50">
        <v>508.72999999999996</v>
      </c>
      <c r="Q56" s="50">
        <v>588.80999999999995</v>
      </c>
      <c r="R56" s="50">
        <v>668.89</v>
      </c>
      <c r="S56" s="50">
        <v>908.41666666666663</v>
      </c>
      <c r="T56" s="50">
        <v>1147.9433333333334</v>
      </c>
      <c r="U56" s="50">
        <v>1387.47</v>
      </c>
      <c r="V56" s="50">
        <v>1626.9966666666667</v>
      </c>
      <c r="W56" s="50">
        <v>1866.5233333333333</v>
      </c>
      <c r="Y56" s="31">
        <v>15</v>
      </c>
      <c r="Z56" s="68">
        <f t="shared" si="19"/>
        <v>19.103333333333353</v>
      </c>
      <c r="AA56" s="69">
        <f t="shared" si="20"/>
        <v>35.69</v>
      </c>
      <c r="AB56" s="68">
        <f t="shared" si="21"/>
        <v>52.276666666666642</v>
      </c>
      <c r="AC56" s="68">
        <f t="shared" si="22"/>
        <v>68.86333333333323</v>
      </c>
      <c r="AD56" s="68">
        <f t="shared" si="23"/>
        <v>85.449999999999932</v>
      </c>
      <c r="AE56" s="68">
        <f t="shared" si="24"/>
        <v>146.91999999999996</v>
      </c>
      <c r="AF56" s="69">
        <f t="shared" si="25"/>
        <v>208.3900000000001</v>
      </c>
      <c r="AG56" s="68">
        <f t="shared" si="26"/>
        <v>269.86000000000013</v>
      </c>
      <c r="AH56" s="68">
        <f t="shared" si="27"/>
        <v>331.33000000000015</v>
      </c>
      <c r="AI56" s="68">
        <f t="shared" si="28"/>
        <v>392.80000000000018</v>
      </c>
      <c r="AJ56" s="68">
        <f t="shared" si="29"/>
        <v>161.06833333333336</v>
      </c>
    </row>
    <row r="57" spans="1:36" x14ac:dyDescent="0.25">
      <c r="A57" s="64">
        <v>16</v>
      </c>
      <c r="B57" s="50">
        <v>329.46666666666664</v>
      </c>
      <c r="C57" s="50">
        <v>392.96</v>
      </c>
      <c r="D57" s="50">
        <v>456.45333333333332</v>
      </c>
      <c r="E57" s="50">
        <v>519.94666666666672</v>
      </c>
      <c r="F57" s="50">
        <v>583.44000000000005</v>
      </c>
      <c r="G57" s="50">
        <v>761.49666666666667</v>
      </c>
      <c r="H57" s="50">
        <v>939.55333333333328</v>
      </c>
      <c r="I57" s="50">
        <v>1117.6099999999999</v>
      </c>
      <c r="J57" s="50">
        <v>1295.6666666666665</v>
      </c>
      <c r="K57" s="50">
        <v>1473.7233333333331</v>
      </c>
      <c r="M57" s="31">
        <v>16</v>
      </c>
      <c r="N57" s="50">
        <v>348.57</v>
      </c>
      <c r="O57" s="50">
        <v>428.65</v>
      </c>
      <c r="P57" s="50">
        <v>508.72999999999996</v>
      </c>
      <c r="Q57" s="50">
        <v>588.80999999999995</v>
      </c>
      <c r="R57" s="50">
        <v>668.89</v>
      </c>
      <c r="S57" s="50">
        <v>908.41666666666663</v>
      </c>
      <c r="T57" s="50">
        <v>1147.9433333333334</v>
      </c>
      <c r="U57" s="50">
        <v>1387.47</v>
      </c>
      <c r="V57" s="50">
        <v>1626.9966666666667</v>
      </c>
      <c r="W57" s="50">
        <v>1866.5233333333333</v>
      </c>
      <c r="Y57" s="31">
        <v>16</v>
      </c>
      <c r="Z57" s="68">
        <f t="shared" si="19"/>
        <v>19.103333333333353</v>
      </c>
      <c r="AA57" s="69">
        <f t="shared" si="20"/>
        <v>35.69</v>
      </c>
      <c r="AB57" s="68">
        <f t="shared" si="21"/>
        <v>52.276666666666642</v>
      </c>
      <c r="AC57" s="68">
        <f t="shared" si="22"/>
        <v>68.86333333333323</v>
      </c>
      <c r="AD57" s="68">
        <f t="shared" si="23"/>
        <v>85.449999999999932</v>
      </c>
      <c r="AE57" s="68">
        <f t="shared" si="24"/>
        <v>146.91999999999996</v>
      </c>
      <c r="AF57" s="69">
        <f t="shared" si="25"/>
        <v>208.3900000000001</v>
      </c>
      <c r="AG57" s="68">
        <f t="shared" si="26"/>
        <v>269.86000000000013</v>
      </c>
      <c r="AH57" s="68">
        <f t="shared" si="27"/>
        <v>331.33000000000015</v>
      </c>
      <c r="AI57" s="68">
        <f t="shared" si="28"/>
        <v>392.80000000000018</v>
      </c>
      <c r="AJ57" s="68">
        <f t="shared" si="29"/>
        <v>161.06833333333336</v>
      </c>
    </row>
    <row r="58" spans="1:36" x14ac:dyDescent="0.25">
      <c r="A58" s="64">
        <v>17</v>
      </c>
      <c r="B58" s="50">
        <v>329.46666666666664</v>
      </c>
      <c r="C58" s="50">
        <v>392.96</v>
      </c>
      <c r="D58" s="50">
        <v>456.45333333333332</v>
      </c>
      <c r="E58" s="50">
        <v>519.94666666666672</v>
      </c>
      <c r="F58" s="50">
        <v>583.44000000000005</v>
      </c>
      <c r="G58" s="50">
        <v>761.49666666666667</v>
      </c>
      <c r="H58" s="50">
        <v>939.55333333333328</v>
      </c>
      <c r="I58" s="50">
        <v>1117.6099999999999</v>
      </c>
      <c r="J58" s="50">
        <v>1295.6666666666665</v>
      </c>
      <c r="K58" s="50">
        <v>1473.7233333333331</v>
      </c>
      <c r="M58" s="31">
        <v>17</v>
      </c>
      <c r="N58" s="50">
        <v>348.57</v>
      </c>
      <c r="O58" s="50">
        <v>428.65</v>
      </c>
      <c r="P58" s="50">
        <v>508.72999999999996</v>
      </c>
      <c r="Q58" s="50">
        <v>588.80999999999995</v>
      </c>
      <c r="R58" s="50">
        <v>668.89</v>
      </c>
      <c r="S58" s="50">
        <v>908.41666666666663</v>
      </c>
      <c r="T58" s="50">
        <v>1147.9433333333334</v>
      </c>
      <c r="U58" s="50">
        <v>1387.47</v>
      </c>
      <c r="V58" s="50">
        <v>1626.9966666666667</v>
      </c>
      <c r="W58" s="50">
        <v>1866.5233333333333</v>
      </c>
      <c r="Y58" s="31">
        <v>17</v>
      </c>
      <c r="Z58" s="68">
        <f t="shared" si="19"/>
        <v>19.103333333333353</v>
      </c>
      <c r="AA58" s="69">
        <f t="shared" si="20"/>
        <v>35.69</v>
      </c>
      <c r="AB58" s="68">
        <f t="shared" si="21"/>
        <v>52.276666666666642</v>
      </c>
      <c r="AC58" s="68">
        <f t="shared" si="22"/>
        <v>68.86333333333323</v>
      </c>
      <c r="AD58" s="68">
        <f t="shared" si="23"/>
        <v>85.449999999999932</v>
      </c>
      <c r="AE58" s="68">
        <f t="shared" si="24"/>
        <v>146.91999999999996</v>
      </c>
      <c r="AF58" s="69">
        <f t="shared" si="25"/>
        <v>208.3900000000001</v>
      </c>
      <c r="AG58" s="68">
        <f t="shared" si="26"/>
        <v>269.86000000000013</v>
      </c>
      <c r="AH58" s="68">
        <f t="shared" si="27"/>
        <v>331.33000000000015</v>
      </c>
      <c r="AI58" s="68">
        <f t="shared" si="28"/>
        <v>392.80000000000018</v>
      </c>
      <c r="AJ58" s="68">
        <f t="shared" si="29"/>
        <v>161.06833333333336</v>
      </c>
    </row>
    <row r="59" spans="1:36" x14ac:dyDescent="0.25">
      <c r="A59" s="64">
        <v>18</v>
      </c>
      <c r="B59" s="50">
        <v>329.46666666666664</v>
      </c>
      <c r="C59" s="50">
        <v>392.96</v>
      </c>
      <c r="D59" s="50">
        <v>456.45333333333332</v>
      </c>
      <c r="E59" s="50">
        <v>519.94666666666672</v>
      </c>
      <c r="F59" s="50">
        <v>583.44000000000005</v>
      </c>
      <c r="G59" s="50">
        <v>761.49666666666667</v>
      </c>
      <c r="H59" s="50">
        <v>939.55333333333328</v>
      </c>
      <c r="I59" s="50">
        <v>1117.6099999999999</v>
      </c>
      <c r="J59" s="50">
        <v>1295.6666666666665</v>
      </c>
      <c r="K59" s="50">
        <v>1473.7233333333331</v>
      </c>
      <c r="M59" s="31">
        <v>18</v>
      </c>
      <c r="N59" s="50">
        <v>348.57</v>
      </c>
      <c r="O59" s="50">
        <v>428.65</v>
      </c>
      <c r="P59" s="50">
        <v>508.72999999999996</v>
      </c>
      <c r="Q59" s="50">
        <v>588.80999999999995</v>
      </c>
      <c r="R59" s="50">
        <v>668.89</v>
      </c>
      <c r="S59" s="50">
        <v>908.41666666666663</v>
      </c>
      <c r="T59" s="50">
        <v>1147.9433333333334</v>
      </c>
      <c r="U59" s="50">
        <v>1387.47</v>
      </c>
      <c r="V59" s="50">
        <v>1626.9966666666667</v>
      </c>
      <c r="W59" s="50">
        <v>1866.5233333333333</v>
      </c>
      <c r="Y59" s="31">
        <v>18</v>
      </c>
      <c r="Z59" s="68">
        <f t="shared" si="19"/>
        <v>19.103333333333353</v>
      </c>
      <c r="AA59" s="69">
        <f t="shared" si="20"/>
        <v>35.69</v>
      </c>
      <c r="AB59" s="68">
        <f t="shared" si="21"/>
        <v>52.276666666666642</v>
      </c>
      <c r="AC59" s="68">
        <f t="shared" si="22"/>
        <v>68.86333333333323</v>
      </c>
      <c r="AD59" s="68">
        <f t="shared" si="23"/>
        <v>85.449999999999932</v>
      </c>
      <c r="AE59" s="68">
        <f t="shared" si="24"/>
        <v>146.91999999999996</v>
      </c>
      <c r="AF59" s="69">
        <f t="shared" si="25"/>
        <v>208.3900000000001</v>
      </c>
      <c r="AG59" s="68">
        <f t="shared" si="26"/>
        <v>269.86000000000013</v>
      </c>
      <c r="AH59" s="68">
        <f t="shared" si="27"/>
        <v>331.33000000000015</v>
      </c>
      <c r="AI59" s="68">
        <f t="shared" si="28"/>
        <v>392.80000000000018</v>
      </c>
      <c r="AJ59" s="68">
        <f t="shared" si="29"/>
        <v>161.06833333333336</v>
      </c>
    </row>
    <row r="60" spans="1:36" x14ac:dyDescent="0.25">
      <c r="A60" s="64">
        <v>19</v>
      </c>
      <c r="B60" s="50">
        <v>329.46666666666664</v>
      </c>
      <c r="C60" s="50">
        <v>392.96</v>
      </c>
      <c r="D60" s="50">
        <v>456.45333333333332</v>
      </c>
      <c r="E60" s="50">
        <v>519.94666666666672</v>
      </c>
      <c r="F60" s="50">
        <v>583.44000000000005</v>
      </c>
      <c r="G60" s="50">
        <v>761.49666666666667</v>
      </c>
      <c r="H60" s="50">
        <v>939.55333333333328</v>
      </c>
      <c r="I60" s="50">
        <v>1117.6099999999999</v>
      </c>
      <c r="J60" s="50">
        <v>1295.6666666666665</v>
      </c>
      <c r="K60" s="50">
        <v>1473.7233333333331</v>
      </c>
      <c r="M60" s="31">
        <v>19</v>
      </c>
      <c r="N60" s="50">
        <v>348.57</v>
      </c>
      <c r="O60" s="50">
        <v>428.65</v>
      </c>
      <c r="P60" s="50">
        <v>508.72999999999996</v>
      </c>
      <c r="Q60" s="50">
        <v>588.80999999999995</v>
      </c>
      <c r="R60" s="50">
        <v>668.89</v>
      </c>
      <c r="S60" s="50">
        <v>908.41666666666663</v>
      </c>
      <c r="T60" s="50">
        <v>1147.9433333333334</v>
      </c>
      <c r="U60" s="50">
        <v>1387.47</v>
      </c>
      <c r="V60" s="50">
        <v>1626.9966666666667</v>
      </c>
      <c r="W60" s="50">
        <v>1866.5233333333333</v>
      </c>
      <c r="Y60" s="31">
        <v>19</v>
      </c>
      <c r="Z60" s="68">
        <f t="shared" si="19"/>
        <v>19.103333333333353</v>
      </c>
      <c r="AA60" s="69">
        <f t="shared" si="20"/>
        <v>35.69</v>
      </c>
      <c r="AB60" s="68">
        <f t="shared" si="21"/>
        <v>52.276666666666642</v>
      </c>
      <c r="AC60" s="68">
        <f t="shared" si="22"/>
        <v>68.86333333333323</v>
      </c>
      <c r="AD60" s="68">
        <f t="shared" si="23"/>
        <v>85.449999999999932</v>
      </c>
      <c r="AE60" s="68">
        <f t="shared" si="24"/>
        <v>146.91999999999996</v>
      </c>
      <c r="AF60" s="69">
        <f t="shared" si="25"/>
        <v>208.3900000000001</v>
      </c>
      <c r="AG60" s="68">
        <f t="shared" si="26"/>
        <v>269.86000000000013</v>
      </c>
      <c r="AH60" s="68">
        <f t="shared" si="27"/>
        <v>331.33000000000015</v>
      </c>
      <c r="AI60" s="68">
        <f t="shared" si="28"/>
        <v>392.80000000000018</v>
      </c>
      <c r="AJ60" s="68">
        <f t="shared" si="29"/>
        <v>161.06833333333336</v>
      </c>
    </row>
    <row r="61" spans="1:36" x14ac:dyDescent="0.25">
      <c r="A61" s="64">
        <v>20</v>
      </c>
      <c r="B61" s="50">
        <v>329.46666666666664</v>
      </c>
      <c r="C61" s="50">
        <v>392.96</v>
      </c>
      <c r="D61" s="50">
        <v>456.45333333333332</v>
      </c>
      <c r="E61" s="50">
        <v>519.94666666666672</v>
      </c>
      <c r="F61" s="50">
        <v>583.44000000000005</v>
      </c>
      <c r="G61" s="50">
        <v>761.49666666666667</v>
      </c>
      <c r="H61" s="50">
        <v>939.55333333333328</v>
      </c>
      <c r="I61" s="50">
        <v>1117.6099999999999</v>
      </c>
      <c r="J61" s="50">
        <v>1295.6666666666665</v>
      </c>
      <c r="K61" s="50">
        <v>1473.7233333333331</v>
      </c>
      <c r="M61" s="31">
        <v>20</v>
      </c>
      <c r="N61" s="50">
        <v>348.57</v>
      </c>
      <c r="O61" s="50">
        <v>428.65</v>
      </c>
      <c r="P61" s="50">
        <v>508.72999999999996</v>
      </c>
      <c r="Q61" s="50">
        <v>588.80999999999995</v>
      </c>
      <c r="R61" s="50">
        <v>668.89</v>
      </c>
      <c r="S61" s="50">
        <v>908.41666666666663</v>
      </c>
      <c r="T61" s="50">
        <v>1147.9433333333334</v>
      </c>
      <c r="U61" s="50">
        <v>1387.47</v>
      </c>
      <c r="V61" s="50">
        <v>1626.9966666666667</v>
      </c>
      <c r="W61" s="50">
        <v>1866.5233333333333</v>
      </c>
      <c r="Y61" s="31">
        <v>20</v>
      </c>
      <c r="Z61" s="68">
        <f t="shared" si="19"/>
        <v>19.103333333333353</v>
      </c>
      <c r="AA61" s="69">
        <f t="shared" si="20"/>
        <v>35.69</v>
      </c>
      <c r="AB61" s="68">
        <f t="shared" si="21"/>
        <v>52.276666666666642</v>
      </c>
      <c r="AC61" s="68">
        <f t="shared" si="22"/>
        <v>68.86333333333323</v>
      </c>
      <c r="AD61" s="68">
        <f t="shared" si="23"/>
        <v>85.449999999999932</v>
      </c>
      <c r="AE61" s="68">
        <f t="shared" si="24"/>
        <v>146.91999999999996</v>
      </c>
      <c r="AF61" s="69">
        <f t="shared" si="25"/>
        <v>208.3900000000001</v>
      </c>
      <c r="AG61" s="68">
        <f t="shared" si="26"/>
        <v>269.86000000000013</v>
      </c>
      <c r="AH61" s="68">
        <f t="shared" si="27"/>
        <v>331.33000000000015</v>
      </c>
      <c r="AI61" s="68">
        <f t="shared" si="28"/>
        <v>392.80000000000018</v>
      </c>
      <c r="AJ61" s="68">
        <f t="shared" si="29"/>
        <v>161.06833333333336</v>
      </c>
    </row>
    <row r="62" spans="1:36" x14ac:dyDescent="0.25">
      <c r="A62" s="64">
        <v>21</v>
      </c>
      <c r="B62" s="50">
        <v>329.46666666666664</v>
      </c>
      <c r="C62" s="50">
        <v>392.96</v>
      </c>
      <c r="D62" s="50">
        <v>456.45333333333332</v>
      </c>
      <c r="E62" s="50">
        <v>519.94666666666672</v>
      </c>
      <c r="F62" s="50">
        <v>583.44000000000005</v>
      </c>
      <c r="G62" s="50">
        <v>761.49666666666667</v>
      </c>
      <c r="H62" s="50">
        <v>939.55333333333328</v>
      </c>
      <c r="I62" s="50">
        <v>1117.6099999999999</v>
      </c>
      <c r="J62" s="50">
        <v>1295.6666666666665</v>
      </c>
      <c r="K62" s="50">
        <v>1473.7233333333331</v>
      </c>
      <c r="M62" s="31">
        <v>21</v>
      </c>
      <c r="N62" s="50">
        <v>348.57</v>
      </c>
      <c r="O62" s="50">
        <v>428.65</v>
      </c>
      <c r="P62" s="50">
        <v>508.72999999999996</v>
      </c>
      <c r="Q62" s="50">
        <v>588.80999999999995</v>
      </c>
      <c r="R62" s="50">
        <v>668.89</v>
      </c>
      <c r="S62" s="50">
        <v>908.41666666666663</v>
      </c>
      <c r="T62" s="50">
        <v>1147.9433333333334</v>
      </c>
      <c r="U62" s="50">
        <v>1387.47</v>
      </c>
      <c r="V62" s="50">
        <v>1626.9966666666667</v>
      </c>
      <c r="W62" s="50">
        <v>1866.5233333333333</v>
      </c>
      <c r="Y62" s="31">
        <v>21</v>
      </c>
      <c r="Z62" s="68">
        <f t="shared" si="19"/>
        <v>19.103333333333353</v>
      </c>
      <c r="AA62" s="69">
        <f t="shared" si="20"/>
        <v>35.69</v>
      </c>
      <c r="AB62" s="68">
        <f t="shared" si="21"/>
        <v>52.276666666666642</v>
      </c>
      <c r="AC62" s="68">
        <f t="shared" si="22"/>
        <v>68.86333333333323</v>
      </c>
      <c r="AD62" s="68">
        <f t="shared" si="23"/>
        <v>85.449999999999932</v>
      </c>
      <c r="AE62" s="68">
        <f t="shared" si="24"/>
        <v>146.91999999999996</v>
      </c>
      <c r="AF62" s="69">
        <f t="shared" si="25"/>
        <v>208.3900000000001</v>
      </c>
      <c r="AG62" s="68">
        <f t="shared" si="26"/>
        <v>269.86000000000013</v>
      </c>
      <c r="AH62" s="68">
        <f t="shared" si="27"/>
        <v>331.33000000000015</v>
      </c>
      <c r="AI62" s="68">
        <f t="shared" si="28"/>
        <v>392.80000000000018</v>
      </c>
      <c r="AJ62" s="68">
        <f t="shared" si="29"/>
        <v>161.06833333333336</v>
      </c>
    </row>
    <row r="63" spans="1:36" x14ac:dyDescent="0.25">
      <c r="A63" s="64">
        <v>22</v>
      </c>
      <c r="B63" s="50">
        <v>329.46666666666664</v>
      </c>
      <c r="C63" s="50">
        <v>392.96</v>
      </c>
      <c r="D63" s="50">
        <v>456.45333333333332</v>
      </c>
      <c r="E63" s="50">
        <v>519.94666666666672</v>
      </c>
      <c r="F63" s="50">
        <v>583.44000000000005</v>
      </c>
      <c r="G63" s="50">
        <v>761.49666666666667</v>
      </c>
      <c r="H63" s="50">
        <v>939.55333333333328</v>
      </c>
      <c r="I63" s="50">
        <v>1117.6099999999999</v>
      </c>
      <c r="J63" s="50">
        <v>1295.6666666666665</v>
      </c>
      <c r="K63" s="50">
        <v>1473.7233333333331</v>
      </c>
      <c r="M63" s="31">
        <v>22</v>
      </c>
      <c r="N63" s="50">
        <v>348.57</v>
      </c>
      <c r="O63" s="50">
        <v>428.65</v>
      </c>
      <c r="P63" s="50">
        <v>508.72999999999996</v>
      </c>
      <c r="Q63" s="50">
        <v>588.80999999999995</v>
      </c>
      <c r="R63" s="50">
        <v>668.89</v>
      </c>
      <c r="S63" s="50">
        <v>908.41666666666663</v>
      </c>
      <c r="T63" s="50">
        <v>1147.9433333333334</v>
      </c>
      <c r="U63" s="50">
        <v>1387.47</v>
      </c>
      <c r="V63" s="50">
        <v>1626.9966666666667</v>
      </c>
      <c r="W63" s="50">
        <v>1866.5233333333333</v>
      </c>
      <c r="Y63" s="31">
        <v>22</v>
      </c>
      <c r="Z63" s="68">
        <f t="shared" si="19"/>
        <v>19.103333333333353</v>
      </c>
      <c r="AA63" s="69">
        <f t="shared" si="20"/>
        <v>35.69</v>
      </c>
      <c r="AB63" s="68">
        <f t="shared" si="21"/>
        <v>52.276666666666642</v>
      </c>
      <c r="AC63" s="68">
        <f t="shared" si="22"/>
        <v>68.86333333333323</v>
      </c>
      <c r="AD63" s="68">
        <f t="shared" si="23"/>
        <v>85.449999999999932</v>
      </c>
      <c r="AE63" s="68">
        <f t="shared" si="24"/>
        <v>146.91999999999996</v>
      </c>
      <c r="AF63" s="69">
        <f t="shared" si="25"/>
        <v>208.3900000000001</v>
      </c>
      <c r="AG63" s="68">
        <f t="shared" si="26"/>
        <v>269.86000000000013</v>
      </c>
      <c r="AH63" s="68">
        <f t="shared" si="27"/>
        <v>331.33000000000015</v>
      </c>
      <c r="AI63" s="68">
        <f t="shared" si="28"/>
        <v>392.80000000000018</v>
      </c>
      <c r="AJ63" s="68">
        <f t="shared" si="29"/>
        <v>161.06833333333336</v>
      </c>
    </row>
    <row r="64" spans="1:36" x14ac:dyDescent="0.25">
      <c r="A64" s="64">
        <v>23</v>
      </c>
      <c r="B64" s="50">
        <v>329.46666666666664</v>
      </c>
      <c r="C64" s="50">
        <v>392.96</v>
      </c>
      <c r="D64" s="50">
        <v>456.45333333333332</v>
      </c>
      <c r="E64" s="50">
        <v>519.94666666666672</v>
      </c>
      <c r="F64" s="50">
        <v>583.44000000000005</v>
      </c>
      <c r="G64" s="50">
        <v>761.49666666666667</v>
      </c>
      <c r="H64" s="50">
        <v>939.55333333333328</v>
      </c>
      <c r="I64" s="50">
        <v>1117.6099999999999</v>
      </c>
      <c r="J64" s="50">
        <v>1295.6666666666665</v>
      </c>
      <c r="K64" s="50">
        <v>1473.7233333333331</v>
      </c>
      <c r="M64" s="31">
        <v>23</v>
      </c>
      <c r="N64" s="50">
        <v>348.57</v>
      </c>
      <c r="O64" s="50">
        <v>428.65</v>
      </c>
      <c r="P64" s="50">
        <v>508.72999999999996</v>
      </c>
      <c r="Q64" s="50">
        <v>588.80999999999995</v>
      </c>
      <c r="R64" s="50">
        <v>668.89</v>
      </c>
      <c r="S64" s="50">
        <v>908.41666666666663</v>
      </c>
      <c r="T64" s="50">
        <v>1147.9433333333334</v>
      </c>
      <c r="U64" s="50">
        <v>1387.47</v>
      </c>
      <c r="V64" s="50">
        <v>1626.9966666666667</v>
      </c>
      <c r="W64" s="50">
        <v>1866.5233333333333</v>
      </c>
      <c r="Y64" s="31">
        <v>23</v>
      </c>
      <c r="Z64" s="68">
        <f t="shared" si="19"/>
        <v>19.103333333333353</v>
      </c>
      <c r="AA64" s="69">
        <f t="shared" si="20"/>
        <v>35.69</v>
      </c>
      <c r="AB64" s="68">
        <f t="shared" si="21"/>
        <v>52.276666666666642</v>
      </c>
      <c r="AC64" s="68">
        <f t="shared" si="22"/>
        <v>68.86333333333323</v>
      </c>
      <c r="AD64" s="68">
        <f t="shared" si="23"/>
        <v>85.449999999999932</v>
      </c>
      <c r="AE64" s="68">
        <f t="shared" si="24"/>
        <v>146.91999999999996</v>
      </c>
      <c r="AF64" s="69">
        <f t="shared" si="25"/>
        <v>208.3900000000001</v>
      </c>
      <c r="AG64" s="68">
        <f t="shared" si="26"/>
        <v>269.86000000000013</v>
      </c>
      <c r="AH64" s="68">
        <f t="shared" si="27"/>
        <v>331.33000000000015</v>
      </c>
      <c r="AI64" s="68">
        <f t="shared" si="28"/>
        <v>392.80000000000018</v>
      </c>
      <c r="AJ64" s="68">
        <f t="shared" si="29"/>
        <v>161.06833333333336</v>
      </c>
    </row>
    <row r="65" spans="1:36" x14ac:dyDescent="0.25">
      <c r="A65" s="64">
        <v>24</v>
      </c>
      <c r="B65" s="50">
        <v>329.46666666666664</v>
      </c>
      <c r="C65" s="50">
        <v>392.96</v>
      </c>
      <c r="D65" s="50">
        <v>456.45333333333332</v>
      </c>
      <c r="E65" s="50">
        <v>519.94666666666672</v>
      </c>
      <c r="F65" s="50">
        <v>583.44000000000005</v>
      </c>
      <c r="G65" s="50">
        <v>761.49666666666667</v>
      </c>
      <c r="H65" s="50">
        <v>939.55333333333328</v>
      </c>
      <c r="I65" s="50">
        <v>1117.6099999999999</v>
      </c>
      <c r="J65" s="50">
        <v>1295.6666666666665</v>
      </c>
      <c r="K65" s="50">
        <v>1473.7233333333331</v>
      </c>
      <c r="M65" s="31">
        <v>24</v>
      </c>
      <c r="N65" s="50">
        <v>348.57</v>
      </c>
      <c r="O65" s="50">
        <v>428.65</v>
      </c>
      <c r="P65" s="50">
        <v>508.72999999999996</v>
      </c>
      <c r="Q65" s="50">
        <v>588.80999999999995</v>
      </c>
      <c r="R65" s="50">
        <v>668.89</v>
      </c>
      <c r="S65" s="50">
        <v>908.41666666666663</v>
      </c>
      <c r="T65" s="50">
        <v>1147.9433333333334</v>
      </c>
      <c r="U65" s="50">
        <v>1387.47</v>
      </c>
      <c r="V65" s="50">
        <v>1626.9966666666667</v>
      </c>
      <c r="W65" s="50">
        <v>1866.5233333333333</v>
      </c>
      <c r="Y65" s="31">
        <v>24</v>
      </c>
      <c r="Z65" s="68">
        <f t="shared" si="19"/>
        <v>19.103333333333353</v>
      </c>
      <c r="AA65" s="69">
        <f t="shared" si="20"/>
        <v>35.69</v>
      </c>
      <c r="AB65" s="68">
        <f t="shared" si="21"/>
        <v>52.276666666666642</v>
      </c>
      <c r="AC65" s="68">
        <f t="shared" si="22"/>
        <v>68.86333333333323</v>
      </c>
      <c r="AD65" s="68">
        <f t="shared" si="23"/>
        <v>85.449999999999932</v>
      </c>
      <c r="AE65" s="68">
        <f t="shared" si="24"/>
        <v>146.91999999999996</v>
      </c>
      <c r="AF65" s="69">
        <f t="shared" si="25"/>
        <v>208.3900000000001</v>
      </c>
      <c r="AG65" s="68">
        <f t="shared" si="26"/>
        <v>269.86000000000013</v>
      </c>
      <c r="AH65" s="68">
        <f t="shared" si="27"/>
        <v>331.33000000000015</v>
      </c>
      <c r="AI65" s="68">
        <f t="shared" si="28"/>
        <v>392.80000000000018</v>
      </c>
      <c r="AJ65" s="68">
        <f t="shared" si="29"/>
        <v>161.06833333333336</v>
      </c>
    </row>
    <row r="66" spans="1:36" x14ac:dyDescent="0.25">
      <c r="A66" s="64">
        <v>25</v>
      </c>
      <c r="B66" s="50">
        <v>329.46666666666664</v>
      </c>
      <c r="C66" s="50">
        <v>392.96</v>
      </c>
      <c r="D66" s="50">
        <v>456.45333333333332</v>
      </c>
      <c r="E66" s="50">
        <v>519.94666666666672</v>
      </c>
      <c r="F66" s="50">
        <v>583.44000000000005</v>
      </c>
      <c r="G66" s="50">
        <v>761.49666666666667</v>
      </c>
      <c r="H66" s="50">
        <v>939.55333333333328</v>
      </c>
      <c r="I66" s="50">
        <v>1117.6099999999999</v>
      </c>
      <c r="J66" s="50">
        <v>1295.6666666666665</v>
      </c>
      <c r="K66" s="50">
        <v>1473.7233333333331</v>
      </c>
      <c r="M66" s="31">
        <v>25</v>
      </c>
      <c r="N66" s="50">
        <v>348.57</v>
      </c>
      <c r="O66" s="50">
        <v>428.65</v>
      </c>
      <c r="P66" s="50">
        <v>508.72999999999996</v>
      </c>
      <c r="Q66" s="50">
        <v>588.80999999999995</v>
      </c>
      <c r="R66" s="50">
        <v>668.89</v>
      </c>
      <c r="S66" s="50">
        <v>908.41666666666663</v>
      </c>
      <c r="T66" s="50">
        <v>1147.9433333333334</v>
      </c>
      <c r="U66" s="50">
        <v>1387.47</v>
      </c>
      <c r="V66" s="50">
        <v>1626.9966666666667</v>
      </c>
      <c r="W66" s="50">
        <v>1866.5233333333333</v>
      </c>
      <c r="Y66" s="31">
        <v>25</v>
      </c>
      <c r="Z66" s="68">
        <f t="shared" si="19"/>
        <v>19.103333333333353</v>
      </c>
      <c r="AA66" s="69">
        <f t="shared" si="20"/>
        <v>35.69</v>
      </c>
      <c r="AB66" s="68">
        <f t="shared" si="21"/>
        <v>52.276666666666642</v>
      </c>
      <c r="AC66" s="68">
        <f t="shared" si="22"/>
        <v>68.86333333333323</v>
      </c>
      <c r="AD66" s="68">
        <f t="shared" si="23"/>
        <v>85.449999999999932</v>
      </c>
      <c r="AE66" s="68">
        <f t="shared" si="24"/>
        <v>146.91999999999996</v>
      </c>
      <c r="AF66" s="69">
        <f t="shared" si="25"/>
        <v>208.3900000000001</v>
      </c>
      <c r="AG66" s="68">
        <f t="shared" si="26"/>
        <v>269.86000000000013</v>
      </c>
      <c r="AH66" s="68">
        <f t="shared" si="27"/>
        <v>331.33000000000015</v>
      </c>
      <c r="AI66" s="68">
        <f t="shared" si="28"/>
        <v>392.80000000000018</v>
      </c>
      <c r="AJ66" s="68">
        <f t="shared" si="29"/>
        <v>161.06833333333336</v>
      </c>
    </row>
    <row r="67" spans="1:36" x14ac:dyDescent="0.25">
      <c r="A67" s="64">
        <v>26</v>
      </c>
      <c r="B67" s="50">
        <v>329.46666666666664</v>
      </c>
      <c r="C67" s="50">
        <v>392.96</v>
      </c>
      <c r="D67" s="50">
        <v>456.45333333333332</v>
      </c>
      <c r="E67" s="50">
        <v>519.94666666666672</v>
      </c>
      <c r="F67" s="50">
        <v>583.44000000000005</v>
      </c>
      <c r="G67" s="50">
        <v>761.49666666666667</v>
      </c>
      <c r="H67" s="50">
        <v>939.55333333333328</v>
      </c>
      <c r="I67" s="50">
        <v>1117.6099999999999</v>
      </c>
      <c r="J67" s="50">
        <v>1295.6666666666665</v>
      </c>
      <c r="K67" s="50">
        <v>1473.7233333333331</v>
      </c>
      <c r="M67" s="31">
        <v>26</v>
      </c>
      <c r="N67" s="50">
        <v>348.57</v>
      </c>
      <c r="O67" s="50">
        <v>428.65</v>
      </c>
      <c r="P67" s="50">
        <v>508.72999999999996</v>
      </c>
      <c r="Q67" s="50">
        <v>588.80999999999995</v>
      </c>
      <c r="R67" s="50">
        <v>668.89</v>
      </c>
      <c r="S67" s="50">
        <v>908.41666666666663</v>
      </c>
      <c r="T67" s="50">
        <v>1147.9433333333334</v>
      </c>
      <c r="U67" s="50">
        <v>1387.47</v>
      </c>
      <c r="V67" s="50">
        <v>1626.9966666666667</v>
      </c>
      <c r="W67" s="50">
        <v>1866.5233333333333</v>
      </c>
      <c r="Y67" s="31">
        <v>26</v>
      </c>
      <c r="Z67" s="68">
        <f t="shared" si="19"/>
        <v>19.103333333333353</v>
      </c>
      <c r="AA67" s="69">
        <f t="shared" si="20"/>
        <v>35.69</v>
      </c>
      <c r="AB67" s="68">
        <f t="shared" si="21"/>
        <v>52.276666666666642</v>
      </c>
      <c r="AC67" s="68">
        <f t="shared" si="22"/>
        <v>68.86333333333323</v>
      </c>
      <c r="AD67" s="68">
        <f t="shared" si="23"/>
        <v>85.449999999999932</v>
      </c>
      <c r="AE67" s="68">
        <f t="shared" si="24"/>
        <v>146.91999999999996</v>
      </c>
      <c r="AF67" s="69">
        <f t="shared" si="25"/>
        <v>208.3900000000001</v>
      </c>
      <c r="AG67" s="68">
        <f t="shared" si="26"/>
        <v>269.86000000000013</v>
      </c>
      <c r="AH67" s="68">
        <f t="shared" si="27"/>
        <v>331.33000000000015</v>
      </c>
      <c r="AI67" s="68">
        <f t="shared" si="28"/>
        <v>392.80000000000018</v>
      </c>
      <c r="AJ67" s="68">
        <f t="shared" si="29"/>
        <v>161.06833333333336</v>
      </c>
    </row>
    <row r="68" spans="1:36" x14ac:dyDescent="0.25">
      <c r="A68" s="64">
        <v>27</v>
      </c>
      <c r="B68" s="50">
        <v>329.46666666666664</v>
      </c>
      <c r="C68" s="50">
        <v>392.96</v>
      </c>
      <c r="D68" s="50">
        <v>456.45333333333332</v>
      </c>
      <c r="E68" s="50">
        <v>519.94666666666672</v>
      </c>
      <c r="F68" s="50">
        <v>583.44000000000005</v>
      </c>
      <c r="G68" s="50">
        <v>761.49666666666667</v>
      </c>
      <c r="H68" s="50">
        <v>939.55333333333328</v>
      </c>
      <c r="I68" s="50">
        <v>1117.6099999999999</v>
      </c>
      <c r="J68" s="50">
        <v>1295.6666666666665</v>
      </c>
      <c r="K68" s="50">
        <v>1473.7233333333331</v>
      </c>
      <c r="M68" s="31">
        <v>27</v>
      </c>
      <c r="N68" s="50">
        <v>348.57</v>
      </c>
      <c r="O68" s="50">
        <v>428.65</v>
      </c>
      <c r="P68" s="50">
        <v>508.72999999999996</v>
      </c>
      <c r="Q68" s="50">
        <v>588.80999999999995</v>
      </c>
      <c r="R68" s="50">
        <v>668.89</v>
      </c>
      <c r="S68" s="50">
        <v>908.41666666666663</v>
      </c>
      <c r="T68" s="50">
        <v>1147.9433333333334</v>
      </c>
      <c r="U68" s="50">
        <v>1387.47</v>
      </c>
      <c r="V68" s="50">
        <v>1626.9966666666667</v>
      </c>
      <c r="W68" s="50">
        <v>1866.5233333333333</v>
      </c>
      <c r="Y68" s="31">
        <v>27</v>
      </c>
      <c r="Z68" s="68">
        <f t="shared" si="19"/>
        <v>19.103333333333353</v>
      </c>
      <c r="AA68" s="69">
        <f t="shared" si="20"/>
        <v>35.69</v>
      </c>
      <c r="AB68" s="68">
        <f t="shared" si="21"/>
        <v>52.276666666666642</v>
      </c>
      <c r="AC68" s="68">
        <f t="shared" si="22"/>
        <v>68.86333333333323</v>
      </c>
      <c r="AD68" s="68">
        <f t="shared" si="23"/>
        <v>85.449999999999932</v>
      </c>
      <c r="AE68" s="68">
        <f t="shared" si="24"/>
        <v>146.91999999999996</v>
      </c>
      <c r="AF68" s="69">
        <f t="shared" si="25"/>
        <v>208.3900000000001</v>
      </c>
      <c r="AG68" s="68">
        <f t="shared" si="26"/>
        <v>269.86000000000013</v>
      </c>
      <c r="AH68" s="68">
        <f t="shared" si="27"/>
        <v>331.33000000000015</v>
      </c>
      <c r="AI68" s="68">
        <f t="shared" si="28"/>
        <v>392.80000000000018</v>
      </c>
      <c r="AJ68" s="68">
        <f t="shared" si="29"/>
        <v>161.06833333333336</v>
      </c>
    </row>
    <row r="69" spans="1:36" x14ac:dyDescent="0.25">
      <c r="A69" s="64">
        <v>28</v>
      </c>
      <c r="B69" s="50">
        <v>329.46666666666664</v>
      </c>
      <c r="C69" s="50">
        <v>392.96</v>
      </c>
      <c r="D69" s="50">
        <v>456.45333333333332</v>
      </c>
      <c r="E69" s="50">
        <v>519.94666666666672</v>
      </c>
      <c r="F69" s="50">
        <v>583.44000000000005</v>
      </c>
      <c r="G69" s="50">
        <v>761.49666666666667</v>
      </c>
      <c r="H69" s="50">
        <v>939.55333333333328</v>
      </c>
      <c r="I69" s="50">
        <v>1117.6099999999999</v>
      </c>
      <c r="J69" s="50">
        <v>1295.6666666666665</v>
      </c>
      <c r="K69" s="50">
        <v>1473.7233333333331</v>
      </c>
      <c r="M69" s="31">
        <v>28</v>
      </c>
      <c r="N69" s="50">
        <v>348.57</v>
      </c>
      <c r="O69" s="50">
        <v>428.65</v>
      </c>
      <c r="P69" s="50">
        <v>508.72999999999996</v>
      </c>
      <c r="Q69" s="50">
        <v>588.80999999999995</v>
      </c>
      <c r="R69" s="50">
        <v>668.89</v>
      </c>
      <c r="S69" s="50">
        <v>908.41666666666663</v>
      </c>
      <c r="T69" s="50">
        <v>1147.9433333333334</v>
      </c>
      <c r="U69" s="50">
        <v>1387.47</v>
      </c>
      <c r="V69" s="50">
        <v>1626.9966666666667</v>
      </c>
      <c r="W69" s="50">
        <v>1866.5233333333333</v>
      </c>
      <c r="Y69" s="31">
        <v>28</v>
      </c>
      <c r="Z69" s="68">
        <f t="shared" si="19"/>
        <v>19.103333333333353</v>
      </c>
      <c r="AA69" s="69">
        <f t="shared" si="20"/>
        <v>35.69</v>
      </c>
      <c r="AB69" s="68">
        <f t="shared" si="21"/>
        <v>52.276666666666642</v>
      </c>
      <c r="AC69" s="68">
        <f t="shared" si="22"/>
        <v>68.86333333333323</v>
      </c>
      <c r="AD69" s="68">
        <f t="shared" si="23"/>
        <v>85.449999999999932</v>
      </c>
      <c r="AE69" s="68">
        <f t="shared" si="24"/>
        <v>146.91999999999996</v>
      </c>
      <c r="AF69" s="69">
        <f t="shared" si="25"/>
        <v>208.3900000000001</v>
      </c>
      <c r="AG69" s="68">
        <f t="shared" si="26"/>
        <v>269.86000000000013</v>
      </c>
      <c r="AH69" s="68">
        <f t="shared" si="27"/>
        <v>331.33000000000015</v>
      </c>
      <c r="AI69" s="68">
        <f t="shared" si="28"/>
        <v>392.80000000000018</v>
      </c>
      <c r="AJ69" s="68">
        <f t="shared" si="29"/>
        <v>161.06833333333336</v>
      </c>
    </row>
    <row r="70" spans="1:36" x14ac:dyDescent="0.25">
      <c r="A70" s="64">
        <v>29</v>
      </c>
      <c r="B70" s="50">
        <v>329.46666666666664</v>
      </c>
      <c r="C70" s="50">
        <v>392.96</v>
      </c>
      <c r="D70" s="50">
        <v>456.45333333333332</v>
      </c>
      <c r="E70" s="50">
        <v>519.94666666666672</v>
      </c>
      <c r="F70" s="50">
        <v>583.44000000000005</v>
      </c>
      <c r="G70" s="50">
        <v>761.49666666666667</v>
      </c>
      <c r="H70" s="50">
        <v>939.55333333333328</v>
      </c>
      <c r="I70" s="50">
        <v>1117.6099999999999</v>
      </c>
      <c r="J70" s="50">
        <v>1295.6666666666665</v>
      </c>
      <c r="K70" s="50">
        <v>1473.7233333333331</v>
      </c>
      <c r="M70" s="31">
        <v>29</v>
      </c>
      <c r="N70" s="50">
        <v>348.57</v>
      </c>
      <c r="O70" s="50">
        <v>428.65</v>
      </c>
      <c r="P70" s="50">
        <v>508.72999999999996</v>
      </c>
      <c r="Q70" s="50">
        <v>588.80999999999995</v>
      </c>
      <c r="R70" s="50">
        <v>668.89</v>
      </c>
      <c r="S70" s="50">
        <v>908.41666666666663</v>
      </c>
      <c r="T70" s="50">
        <v>1147.9433333333334</v>
      </c>
      <c r="U70" s="50">
        <v>1387.47</v>
      </c>
      <c r="V70" s="50">
        <v>1626.9966666666667</v>
      </c>
      <c r="W70" s="50">
        <v>1866.5233333333333</v>
      </c>
      <c r="Y70" s="31">
        <v>29</v>
      </c>
      <c r="Z70" s="68">
        <f t="shared" si="19"/>
        <v>19.103333333333353</v>
      </c>
      <c r="AA70" s="69">
        <f t="shared" si="20"/>
        <v>35.69</v>
      </c>
      <c r="AB70" s="68">
        <f t="shared" si="21"/>
        <v>52.276666666666642</v>
      </c>
      <c r="AC70" s="68">
        <f t="shared" si="22"/>
        <v>68.86333333333323</v>
      </c>
      <c r="AD70" s="68">
        <f t="shared" si="23"/>
        <v>85.449999999999932</v>
      </c>
      <c r="AE70" s="68">
        <f t="shared" si="24"/>
        <v>146.91999999999996</v>
      </c>
      <c r="AF70" s="69">
        <f t="shared" si="25"/>
        <v>208.3900000000001</v>
      </c>
      <c r="AG70" s="68">
        <f t="shared" si="26"/>
        <v>269.86000000000013</v>
      </c>
      <c r="AH70" s="68">
        <f t="shared" si="27"/>
        <v>331.33000000000015</v>
      </c>
      <c r="AI70" s="68">
        <f t="shared" si="28"/>
        <v>392.80000000000018</v>
      </c>
      <c r="AJ70" s="68">
        <f t="shared" si="29"/>
        <v>161.06833333333336</v>
      </c>
    </row>
    <row r="71" spans="1:36" x14ac:dyDescent="0.25">
      <c r="A71" s="64">
        <v>30</v>
      </c>
      <c r="B71" s="50">
        <v>329.46666666666664</v>
      </c>
      <c r="C71" s="50">
        <v>392.96</v>
      </c>
      <c r="D71" s="50">
        <v>456.45333333333332</v>
      </c>
      <c r="E71" s="50">
        <v>519.94666666666672</v>
      </c>
      <c r="F71" s="50">
        <v>583.44000000000005</v>
      </c>
      <c r="G71" s="50">
        <v>761.49666666666667</v>
      </c>
      <c r="H71" s="50">
        <v>939.55333333333328</v>
      </c>
      <c r="I71" s="50">
        <v>1117.6099999999999</v>
      </c>
      <c r="J71" s="50">
        <v>1295.6666666666665</v>
      </c>
      <c r="K71" s="50">
        <v>1473.7233333333331</v>
      </c>
      <c r="M71" s="31">
        <v>30</v>
      </c>
      <c r="N71" s="50">
        <v>348.57</v>
      </c>
      <c r="O71" s="50">
        <v>428.65</v>
      </c>
      <c r="P71" s="50">
        <v>508.72999999999996</v>
      </c>
      <c r="Q71" s="50">
        <v>588.80999999999995</v>
      </c>
      <c r="R71" s="50">
        <v>668.89</v>
      </c>
      <c r="S71" s="50">
        <v>908.41666666666663</v>
      </c>
      <c r="T71" s="50">
        <v>1147.9433333333334</v>
      </c>
      <c r="U71" s="50">
        <v>1387.47</v>
      </c>
      <c r="V71" s="50">
        <v>1626.9966666666667</v>
      </c>
      <c r="W71" s="50">
        <v>1866.5233333333333</v>
      </c>
      <c r="Y71" s="31">
        <v>30</v>
      </c>
      <c r="Z71" s="70">
        <f t="shared" si="19"/>
        <v>19.103333333333353</v>
      </c>
      <c r="AA71" s="71">
        <f t="shared" si="20"/>
        <v>35.69</v>
      </c>
      <c r="AB71" s="70">
        <f t="shared" si="21"/>
        <v>52.276666666666642</v>
      </c>
      <c r="AC71" s="70">
        <f t="shared" si="22"/>
        <v>68.86333333333323</v>
      </c>
      <c r="AD71" s="70">
        <f t="shared" si="23"/>
        <v>85.449999999999932</v>
      </c>
      <c r="AE71" s="70">
        <f t="shared" si="24"/>
        <v>146.91999999999996</v>
      </c>
      <c r="AF71" s="71">
        <f t="shared" si="25"/>
        <v>208.3900000000001</v>
      </c>
      <c r="AG71" s="70">
        <f t="shared" si="26"/>
        <v>269.86000000000013</v>
      </c>
      <c r="AH71" s="70">
        <f t="shared" si="27"/>
        <v>331.33000000000015</v>
      </c>
      <c r="AI71" s="72">
        <f t="shared" si="28"/>
        <v>392.80000000000018</v>
      </c>
      <c r="AJ71" s="68">
        <f t="shared" si="29"/>
        <v>161.06833333333336</v>
      </c>
    </row>
    <row r="72" spans="1:36" x14ac:dyDescent="0.25">
      <c r="A72" s="86" t="s">
        <v>45</v>
      </c>
      <c r="B72" s="68">
        <f>AVERAGE(B42:B71)</f>
        <v>329.46666666666658</v>
      </c>
      <c r="C72" s="68">
        <f t="shared" ref="C72:K72" si="30">AVERAGE(C42:C71)</f>
        <v>392.95999999999975</v>
      </c>
      <c r="D72" s="68">
        <f t="shared" si="30"/>
        <v>456.45333333333303</v>
      </c>
      <c r="E72" s="68">
        <f t="shared" si="30"/>
        <v>519.94666666666672</v>
      </c>
      <c r="F72" s="68">
        <f t="shared" si="30"/>
        <v>583.44000000000028</v>
      </c>
      <c r="G72" s="68">
        <f t="shared" si="30"/>
        <v>761.49666666666633</v>
      </c>
      <c r="H72" s="68">
        <f t="shared" si="30"/>
        <v>939.55333333333328</v>
      </c>
      <c r="I72" s="68">
        <f t="shared" si="30"/>
        <v>1117.6100000000004</v>
      </c>
      <c r="J72" s="68">
        <f t="shared" si="30"/>
        <v>1295.6666666666667</v>
      </c>
      <c r="K72" s="68">
        <f t="shared" si="30"/>
        <v>1473.7233333333329</v>
      </c>
      <c r="M72" s="29" t="s">
        <v>23</v>
      </c>
      <c r="N72" s="50">
        <f>AVERAGE(N42:N71)</f>
        <v>348.56999999999988</v>
      </c>
      <c r="O72" s="50">
        <f t="shared" ref="O72:W72" si="31">AVERAGE(O42:O71)</f>
        <v>428.64999999999975</v>
      </c>
      <c r="P72" s="50">
        <f t="shared" si="31"/>
        <v>508.72999999999968</v>
      </c>
      <c r="Q72" s="50">
        <f t="shared" si="31"/>
        <v>588.80999999999972</v>
      </c>
      <c r="R72" s="50">
        <f t="shared" si="31"/>
        <v>668.88999999999976</v>
      </c>
      <c r="S72" s="50">
        <f t="shared" si="31"/>
        <v>908.41666666666708</v>
      </c>
      <c r="T72" s="50">
        <f t="shared" si="31"/>
        <v>1147.9433333333332</v>
      </c>
      <c r="U72" s="50">
        <f t="shared" si="31"/>
        <v>1387.4700000000005</v>
      </c>
      <c r="V72" s="50">
        <f t="shared" si="31"/>
        <v>1626.9966666666662</v>
      </c>
      <c r="W72" s="50">
        <f t="shared" si="31"/>
        <v>1866.5233333333324</v>
      </c>
      <c r="Y72" s="29" t="s">
        <v>23</v>
      </c>
      <c r="Z72" s="68">
        <f t="shared" si="19"/>
        <v>19.103333333333296</v>
      </c>
      <c r="AA72" s="69">
        <f t="shared" si="20"/>
        <v>35.69</v>
      </c>
      <c r="AB72" s="68">
        <f t="shared" si="21"/>
        <v>52.276666666666642</v>
      </c>
      <c r="AC72" s="68">
        <f t="shared" si="22"/>
        <v>68.863333333333003</v>
      </c>
      <c r="AD72" s="68">
        <f t="shared" si="23"/>
        <v>85.449999999999477</v>
      </c>
      <c r="AE72" s="68">
        <f t="shared" si="24"/>
        <v>146.92000000000075</v>
      </c>
      <c r="AF72" s="69">
        <f t="shared" si="25"/>
        <v>208.38999999999987</v>
      </c>
      <c r="AG72" s="68">
        <f t="shared" si="26"/>
        <v>269.86000000000013</v>
      </c>
      <c r="AH72" s="68">
        <f t="shared" si="27"/>
        <v>331.32999999999947</v>
      </c>
      <c r="AI72" s="69">
        <f t="shared" si="28"/>
        <v>392.7999999999995</v>
      </c>
      <c r="AJ72" s="68">
        <f t="shared" si="29"/>
        <v>161.06833333333321</v>
      </c>
    </row>
  </sheetData>
  <mergeCells count="4">
    <mergeCell ref="N2:W2"/>
    <mergeCell ref="N39:W39"/>
    <mergeCell ref="Z2:AI2"/>
    <mergeCell ref="Z39:AI39"/>
  </mergeCells>
  <pageMargins left="0.25" right="0.25" top="0.75" bottom="0.75" header="0.3" footer="0.3"/>
  <pageSetup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topLeftCell="A6" workbookViewId="0">
      <selection sqref="A1:K35"/>
    </sheetView>
  </sheetViews>
  <sheetFormatPr defaultRowHeight="15" x14ac:dyDescent="0.25"/>
  <cols>
    <col min="12" max="12" width="3.42578125" customWidth="1"/>
    <col min="24" max="24" width="3" style="7" customWidth="1"/>
    <col min="36" max="36" width="10.5703125" customWidth="1"/>
  </cols>
  <sheetData>
    <row r="1" spans="1:36" s="77" customFormat="1" ht="13.9" x14ac:dyDescent="0.25">
      <c r="A1" s="81" t="s">
        <v>111</v>
      </c>
      <c r="B1" s="82"/>
      <c r="M1" s="83" t="s">
        <v>115</v>
      </c>
      <c r="Y1" s="80" t="s">
        <v>118</v>
      </c>
      <c r="Z1" s="80"/>
      <c r="AA1" s="80"/>
      <c r="AB1" s="80"/>
      <c r="AC1" s="80"/>
      <c r="AD1" s="80"/>
      <c r="AE1" s="80"/>
      <c r="AF1" s="80"/>
    </row>
    <row r="2" spans="1:36" ht="14.45" x14ac:dyDescent="0.3">
      <c r="A2" s="2" t="s">
        <v>0</v>
      </c>
      <c r="B2" s="127" t="s">
        <v>27</v>
      </c>
      <c r="C2" s="128"/>
      <c r="D2" s="128"/>
      <c r="E2" s="128"/>
      <c r="F2" s="128"/>
      <c r="G2" s="128"/>
      <c r="H2" s="128"/>
      <c r="I2" s="128"/>
      <c r="J2" s="128"/>
      <c r="K2" s="128"/>
      <c r="M2" s="2" t="s">
        <v>0</v>
      </c>
      <c r="N2" s="127" t="s">
        <v>27</v>
      </c>
      <c r="O2" s="128"/>
      <c r="P2" s="128"/>
      <c r="Q2" s="128"/>
      <c r="R2" s="128"/>
      <c r="S2" s="128"/>
      <c r="T2" s="128"/>
      <c r="U2" s="128"/>
      <c r="V2" s="128"/>
      <c r="W2" s="128"/>
      <c r="X2" s="23"/>
      <c r="Y2" s="20" t="s">
        <v>0</v>
      </c>
      <c r="Z2" s="127" t="s">
        <v>27</v>
      </c>
      <c r="AA2" s="128"/>
      <c r="AB2" s="128"/>
      <c r="AC2" s="128"/>
      <c r="AD2" s="128"/>
      <c r="AE2" s="128"/>
      <c r="AF2" s="128"/>
      <c r="AG2" s="128"/>
      <c r="AH2" s="128"/>
      <c r="AI2" s="128"/>
      <c r="AJ2" s="33"/>
    </row>
    <row r="3" spans="1:36" ht="14.45" x14ac:dyDescent="0.3">
      <c r="A3" s="12" t="s">
        <v>22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M3" s="12" t="s">
        <v>22</v>
      </c>
      <c r="N3" s="3">
        <v>1</v>
      </c>
      <c r="O3" s="3">
        <v>2</v>
      </c>
      <c r="P3" s="3">
        <v>3</v>
      </c>
      <c r="Q3" s="3">
        <v>4</v>
      </c>
      <c r="R3" s="3">
        <v>5</v>
      </c>
      <c r="S3" s="3">
        <v>6</v>
      </c>
      <c r="T3" s="3">
        <v>7</v>
      </c>
      <c r="U3" s="3">
        <v>8</v>
      </c>
      <c r="V3" s="3">
        <v>9</v>
      </c>
      <c r="W3" s="3">
        <v>10</v>
      </c>
      <c r="X3" s="16"/>
      <c r="Y3" s="21" t="s">
        <v>22</v>
      </c>
      <c r="Z3" s="57">
        <v>1</v>
      </c>
      <c r="AA3" s="57">
        <v>2</v>
      </c>
      <c r="AB3" s="57">
        <v>3</v>
      </c>
      <c r="AC3" s="57">
        <v>4</v>
      </c>
      <c r="AD3" s="57">
        <v>5</v>
      </c>
      <c r="AE3" s="57">
        <v>6</v>
      </c>
      <c r="AF3" s="57">
        <v>7</v>
      </c>
      <c r="AG3" s="57">
        <v>8</v>
      </c>
      <c r="AH3" s="57">
        <v>9</v>
      </c>
      <c r="AI3" s="57">
        <v>10</v>
      </c>
      <c r="AJ3" s="75" t="s">
        <v>23</v>
      </c>
    </row>
    <row r="4" spans="1:36" ht="14.45" x14ac:dyDescent="0.3">
      <c r="A4" s="13" t="s">
        <v>26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57" t="s">
        <v>7</v>
      </c>
      <c r="I4" s="57" t="s">
        <v>8</v>
      </c>
      <c r="J4" s="57" t="s">
        <v>9</v>
      </c>
      <c r="K4" s="57" t="s">
        <v>10</v>
      </c>
      <c r="M4" s="13" t="s">
        <v>26</v>
      </c>
      <c r="N4" s="57" t="s">
        <v>1</v>
      </c>
      <c r="O4" s="57" t="s">
        <v>2</v>
      </c>
      <c r="P4" s="57" t="s">
        <v>3</v>
      </c>
      <c r="Q4" s="57" t="s">
        <v>4</v>
      </c>
      <c r="R4" s="57" t="s">
        <v>5</v>
      </c>
      <c r="S4" s="57" t="s">
        <v>6</v>
      </c>
      <c r="T4" s="57" t="s">
        <v>7</v>
      </c>
      <c r="U4" s="57" t="s">
        <v>8</v>
      </c>
      <c r="V4" s="57" t="s">
        <v>9</v>
      </c>
      <c r="W4" s="57" t="s">
        <v>10</v>
      </c>
      <c r="X4" s="24"/>
      <c r="Y4" s="22" t="s">
        <v>26</v>
      </c>
      <c r="Z4" s="57" t="s">
        <v>1</v>
      </c>
      <c r="AA4" s="57" t="s">
        <v>2</v>
      </c>
      <c r="AB4" s="57" t="s">
        <v>3</v>
      </c>
      <c r="AC4" s="57" t="s">
        <v>4</v>
      </c>
      <c r="AD4" s="57" t="s">
        <v>5</v>
      </c>
      <c r="AE4" s="57" t="s">
        <v>6</v>
      </c>
      <c r="AF4" s="57" t="s">
        <v>7</v>
      </c>
      <c r="AG4" s="57" t="s">
        <v>8</v>
      </c>
      <c r="AH4" s="57" t="s">
        <v>9</v>
      </c>
      <c r="AI4" s="57" t="s">
        <v>10</v>
      </c>
      <c r="AJ4" s="75" t="s">
        <v>32</v>
      </c>
    </row>
    <row r="5" spans="1:36" ht="14.45" x14ac:dyDescent="0.3">
      <c r="A5" s="11">
        <v>1</v>
      </c>
      <c r="B5" s="51">
        <v>44.254999999999995</v>
      </c>
      <c r="C5" s="51">
        <v>50.932500000000005</v>
      </c>
      <c r="D5" s="51">
        <v>57.610000000000007</v>
      </c>
      <c r="E5" s="51">
        <v>68.234999999999999</v>
      </c>
      <c r="F5" s="51">
        <v>78.86</v>
      </c>
      <c r="G5" s="51">
        <v>89.484999999999999</v>
      </c>
      <c r="H5" s="51">
        <v>114.53166666666667</v>
      </c>
      <c r="I5" s="51">
        <v>139.57833333333332</v>
      </c>
      <c r="J5" s="51">
        <v>164.625</v>
      </c>
      <c r="K5" s="54">
        <v>244.89749999999998</v>
      </c>
      <c r="M5" s="4">
        <v>1</v>
      </c>
      <c r="N5" s="51">
        <v>43.434999999999995</v>
      </c>
      <c r="O5" s="51">
        <v>50.16</v>
      </c>
      <c r="P5" s="51">
        <v>56.885000000000005</v>
      </c>
      <c r="Q5" s="51">
        <v>67.56</v>
      </c>
      <c r="R5" s="51">
        <v>78.235000000000014</v>
      </c>
      <c r="S5" s="51">
        <v>88.910000000000011</v>
      </c>
      <c r="T5" s="51">
        <v>113.08666666666667</v>
      </c>
      <c r="U5" s="51">
        <v>137.26333333333332</v>
      </c>
      <c r="V5" s="51">
        <v>161.44</v>
      </c>
      <c r="W5" s="54">
        <v>243.75</v>
      </c>
      <c r="X5" s="17"/>
      <c r="Y5" s="11">
        <v>1</v>
      </c>
      <c r="Z5" s="55">
        <f t="shared" ref="Z5:Z35" si="0">N5-B5</f>
        <v>-0.82000000000000028</v>
      </c>
      <c r="AA5" s="55">
        <f t="shared" ref="AA5:AA35" si="1">O5-C5</f>
        <v>-0.77250000000000796</v>
      </c>
      <c r="AB5" s="55">
        <f t="shared" ref="AB5:AB35" si="2">P5-D5</f>
        <v>-0.72500000000000142</v>
      </c>
      <c r="AC5" s="55">
        <f t="shared" ref="AC5:AC35" si="3">Q5-E5</f>
        <v>-0.67499999999999716</v>
      </c>
      <c r="AD5" s="55">
        <f t="shared" ref="AD5:AD35" si="4">R5-F5</f>
        <v>-0.62499999999998579</v>
      </c>
      <c r="AE5" s="55">
        <f t="shared" ref="AE5:AE35" si="5">S5-G5</f>
        <v>-0.57499999999998863</v>
      </c>
      <c r="AF5" s="55">
        <f t="shared" ref="AF5:AF35" si="6">T5-H5</f>
        <v>-1.4449999999999932</v>
      </c>
      <c r="AG5" s="55">
        <f t="shared" ref="AG5:AG35" si="7">U5-I5</f>
        <v>-2.3149999999999977</v>
      </c>
      <c r="AH5" s="55">
        <f t="shared" ref="AH5:AH35" si="8">V5-J5</f>
        <v>-3.1850000000000023</v>
      </c>
      <c r="AI5" s="55">
        <f t="shared" ref="AI5:AI35" si="9">W5-K5</f>
        <v>-1.1474999999999795</v>
      </c>
      <c r="AJ5" s="55">
        <f>AVERAGE(Z5:AI5)</f>
        <v>-1.2284999999999955</v>
      </c>
    </row>
    <row r="6" spans="1:36" ht="14.45" x14ac:dyDescent="0.3">
      <c r="A6" s="11">
        <v>2</v>
      </c>
      <c r="B6" s="51">
        <v>51.12</v>
      </c>
      <c r="C6" s="51">
        <v>59.66</v>
      </c>
      <c r="D6" s="51">
        <v>68.2</v>
      </c>
      <c r="E6" s="51">
        <v>78.56</v>
      </c>
      <c r="F6" s="51">
        <v>88.92</v>
      </c>
      <c r="G6" s="51">
        <v>99.28</v>
      </c>
      <c r="H6" s="51">
        <v>123.42999999999999</v>
      </c>
      <c r="I6" s="51">
        <v>147.57999999999998</v>
      </c>
      <c r="J6" s="51">
        <v>171.73</v>
      </c>
      <c r="K6" s="54">
        <v>248.45</v>
      </c>
      <c r="M6" s="4">
        <v>2</v>
      </c>
      <c r="N6" s="51">
        <v>50.19</v>
      </c>
      <c r="O6" s="51">
        <v>58.805</v>
      </c>
      <c r="P6" s="51">
        <v>67.42</v>
      </c>
      <c r="Q6" s="51">
        <v>77.793333333333337</v>
      </c>
      <c r="R6" s="51">
        <v>88.166666666666671</v>
      </c>
      <c r="S6" s="51">
        <v>98.54</v>
      </c>
      <c r="T6" s="51">
        <v>122.16000000000001</v>
      </c>
      <c r="U6" s="51">
        <v>145.78</v>
      </c>
      <c r="V6" s="51">
        <v>169.4</v>
      </c>
      <c r="W6" s="54">
        <v>247.73000000000002</v>
      </c>
      <c r="X6" s="17"/>
      <c r="Y6" s="11">
        <v>2</v>
      </c>
      <c r="Z6" s="55">
        <f t="shared" si="0"/>
        <v>-0.92999999999999972</v>
      </c>
      <c r="AA6" s="55">
        <f t="shared" si="1"/>
        <v>-0.85499999999999687</v>
      </c>
      <c r="AB6" s="55">
        <f t="shared" si="2"/>
        <v>-0.78000000000000114</v>
      </c>
      <c r="AC6" s="55">
        <f t="shared" si="3"/>
        <v>-0.76666666666666572</v>
      </c>
      <c r="AD6" s="55">
        <f t="shared" si="4"/>
        <v>-0.7533333333333303</v>
      </c>
      <c r="AE6" s="55">
        <f t="shared" si="5"/>
        <v>-0.73999999999999488</v>
      </c>
      <c r="AF6" s="55">
        <f t="shared" si="6"/>
        <v>-1.2699999999999818</v>
      </c>
      <c r="AG6" s="55">
        <f t="shared" si="7"/>
        <v>-1.7999999999999829</v>
      </c>
      <c r="AH6" s="55">
        <f t="shared" si="8"/>
        <v>-2.3299999999999841</v>
      </c>
      <c r="AI6" s="55">
        <f t="shared" si="9"/>
        <v>-0.71999999999997044</v>
      </c>
      <c r="AJ6" s="55">
        <f>AVERAGE(Z6:AI6)</f>
        <v>-1.0944999999999907</v>
      </c>
    </row>
    <row r="7" spans="1:36" ht="14.45" x14ac:dyDescent="0.3">
      <c r="A7" s="11">
        <v>3</v>
      </c>
      <c r="B7" s="51">
        <v>57.984999999999999</v>
      </c>
      <c r="C7" s="51">
        <v>68.387499999999989</v>
      </c>
      <c r="D7" s="51">
        <v>78.789999999999992</v>
      </c>
      <c r="E7" s="51">
        <v>88.884999999999991</v>
      </c>
      <c r="F7" s="51">
        <v>98.98</v>
      </c>
      <c r="G7" s="51">
        <v>109.075</v>
      </c>
      <c r="H7" s="51">
        <v>132.32833333333332</v>
      </c>
      <c r="I7" s="51">
        <v>155.58166666666665</v>
      </c>
      <c r="J7" s="51">
        <v>178.83499999999998</v>
      </c>
      <c r="K7" s="54">
        <v>252.00249999999997</v>
      </c>
      <c r="M7" s="4">
        <v>3</v>
      </c>
      <c r="N7" s="51">
        <v>56.945</v>
      </c>
      <c r="O7" s="51">
        <v>67.45</v>
      </c>
      <c r="P7" s="51">
        <v>77.954999999999998</v>
      </c>
      <c r="Q7" s="51">
        <v>88.026666666666671</v>
      </c>
      <c r="R7" s="51">
        <v>98.098333333333329</v>
      </c>
      <c r="S7" s="51">
        <v>108.17</v>
      </c>
      <c r="T7" s="51">
        <v>131.23333333333335</v>
      </c>
      <c r="U7" s="51">
        <v>154.29666666666668</v>
      </c>
      <c r="V7" s="51">
        <v>177.36</v>
      </c>
      <c r="W7" s="54">
        <v>251.71</v>
      </c>
      <c r="X7" s="17"/>
      <c r="Y7" s="11">
        <v>3</v>
      </c>
      <c r="Z7" s="55">
        <f t="shared" si="0"/>
        <v>-1.0399999999999991</v>
      </c>
      <c r="AA7" s="55">
        <f t="shared" si="1"/>
        <v>-0.93749999999998579</v>
      </c>
      <c r="AB7" s="55">
        <f t="shared" si="2"/>
        <v>-0.83499999999999375</v>
      </c>
      <c r="AC7" s="55">
        <f t="shared" si="3"/>
        <v>-0.85833333333332007</v>
      </c>
      <c r="AD7" s="55">
        <f t="shared" si="4"/>
        <v>-0.88166666666667481</v>
      </c>
      <c r="AE7" s="55">
        <f t="shared" si="5"/>
        <v>-0.90500000000000114</v>
      </c>
      <c r="AF7" s="55">
        <f t="shared" si="6"/>
        <v>-1.0949999999999704</v>
      </c>
      <c r="AG7" s="55">
        <f t="shared" si="7"/>
        <v>-1.2849999999999682</v>
      </c>
      <c r="AH7" s="55">
        <f t="shared" si="8"/>
        <v>-1.4749999999999659</v>
      </c>
      <c r="AI7" s="55">
        <f t="shared" si="9"/>
        <v>-0.29249999999996135</v>
      </c>
      <c r="AJ7" s="55">
        <f t="shared" ref="AJ7:AJ35" si="10">AVERAGE(Z7:AI7)</f>
        <v>-0.96049999999998403</v>
      </c>
    </row>
    <row r="8" spans="1:36" ht="14.45" x14ac:dyDescent="0.3">
      <c r="A8" s="11">
        <v>4</v>
      </c>
      <c r="B8" s="51">
        <v>64.849999999999994</v>
      </c>
      <c r="C8" s="51">
        <v>77.114999999999995</v>
      </c>
      <c r="D8" s="51">
        <v>89.38</v>
      </c>
      <c r="E8" s="51">
        <v>99.21</v>
      </c>
      <c r="F8" s="51">
        <v>109.04</v>
      </c>
      <c r="G8" s="51">
        <v>118.87</v>
      </c>
      <c r="H8" s="51">
        <v>141.22666666666666</v>
      </c>
      <c r="I8" s="51">
        <v>163.58333333333334</v>
      </c>
      <c r="J8" s="51">
        <v>185.94</v>
      </c>
      <c r="K8" s="54">
        <v>255.55499999999998</v>
      </c>
      <c r="M8" s="4">
        <v>4</v>
      </c>
      <c r="N8" s="51">
        <v>63.7</v>
      </c>
      <c r="O8" s="51">
        <v>76.094999999999999</v>
      </c>
      <c r="P8" s="51">
        <v>88.49</v>
      </c>
      <c r="Q8" s="51">
        <v>98.259999999999991</v>
      </c>
      <c r="R8" s="51">
        <v>108.03</v>
      </c>
      <c r="S8" s="51">
        <v>117.8</v>
      </c>
      <c r="T8" s="51">
        <v>140.30666666666667</v>
      </c>
      <c r="U8" s="51">
        <v>162.81333333333333</v>
      </c>
      <c r="V8" s="51">
        <v>185.32</v>
      </c>
      <c r="W8" s="54">
        <v>255.69</v>
      </c>
      <c r="X8" s="17"/>
      <c r="Y8" s="11">
        <v>4</v>
      </c>
      <c r="Z8" s="55">
        <f t="shared" si="0"/>
        <v>-1.1499999999999915</v>
      </c>
      <c r="AA8" s="55">
        <f t="shared" si="1"/>
        <v>-1.019999999999996</v>
      </c>
      <c r="AB8" s="55">
        <f t="shared" si="2"/>
        <v>-0.89000000000000057</v>
      </c>
      <c r="AC8" s="55">
        <f t="shared" si="3"/>
        <v>-0.95000000000000284</v>
      </c>
      <c r="AD8" s="55">
        <f t="shared" si="4"/>
        <v>-1.0100000000000051</v>
      </c>
      <c r="AE8" s="55">
        <f t="shared" si="5"/>
        <v>-1.0700000000000074</v>
      </c>
      <c r="AF8" s="55">
        <f t="shared" si="6"/>
        <v>-0.91999999999998749</v>
      </c>
      <c r="AG8" s="55">
        <f t="shared" si="7"/>
        <v>-0.77000000000001023</v>
      </c>
      <c r="AH8" s="55">
        <f t="shared" si="8"/>
        <v>-0.62000000000000455</v>
      </c>
      <c r="AI8" s="55">
        <f t="shared" si="9"/>
        <v>0.13500000000001933</v>
      </c>
      <c r="AJ8" s="55">
        <f t="shared" si="10"/>
        <v>-0.82649999999999868</v>
      </c>
    </row>
    <row r="9" spans="1:36" ht="14.45" x14ac:dyDescent="0.3">
      <c r="A9" s="11">
        <v>5</v>
      </c>
      <c r="B9" s="51">
        <v>71.064999999999998</v>
      </c>
      <c r="C9" s="51">
        <v>83.72999999999999</v>
      </c>
      <c r="D9" s="51">
        <v>96.394999999999996</v>
      </c>
      <c r="E9" s="51">
        <v>106.70833333333333</v>
      </c>
      <c r="F9" s="51">
        <v>117.02166666666668</v>
      </c>
      <c r="G9" s="51">
        <v>127.33500000000001</v>
      </c>
      <c r="H9" s="51">
        <v>150.04</v>
      </c>
      <c r="I9" s="51">
        <v>172.745</v>
      </c>
      <c r="J9" s="51">
        <v>195.45</v>
      </c>
      <c r="K9" s="54">
        <v>260.30999999999995</v>
      </c>
      <c r="M9" s="4">
        <v>5</v>
      </c>
      <c r="N9" s="51">
        <v>69.95</v>
      </c>
      <c r="O9" s="51">
        <v>82.694999999999993</v>
      </c>
      <c r="P9" s="51">
        <v>95.44</v>
      </c>
      <c r="Q9" s="51">
        <v>105.70333333333333</v>
      </c>
      <c r="R9" s="51">
        <v>115.96666666666665</v>
      </c>
      <c r="S9" s="51">
        <v>126.22999999999999</v>
      </c>
      <c r="T9" s="51">
        <v>149.17333333333332</v>
      </c>
      <c r="U9" s="51">
        <v>172.11666666666667</v>
      </c>
      <c r="V9" s="51">
        <v>195.06</v>
      </c>
      <c r="W9" s="54">
        <v>260.56</v>
      </c>
      <c r="X9" s="17"/>
      <c r="Y9" s="11">
        <v>5</v>
      </c>
      <c r="Z9" s="55">
        <f t="shared" si="0"/>
        <v>-1.1149999999999949</v>
      </c>
      <c r="AA9" s="55">
        <f t="shared" si="1"/>
        <v>-1.0349999999999966</v>
      </c>
      <c r="AB9" s="55">
        <f t="shared" si="2"/>
        <v>-0.95499999999999829</v>
      </c>
      <c r="AC9" s="55">
        <f t="shared" si="3"/>
        <v>-1.0049999999999955</v>
      </c>
      <c r="AD9" s="55">
        <f t="shared" si="4"/>
        <v>-1.055000000000021</v>
      </c>
      <c r="AE9" s="55">
        <f t="shared" si="5"/>
        <v>-1.1050000000000182</v>
      </c>
      <c r="AF9" s="55">
        <f t="shared" si="6"/>
        <v>-0.86666666666667425</v>
      </c>
      <c r="AG9" s="55">
        <f t="shared" si="7"/>
        <v>-0.6283333333333303</v>
      </c>
      <c r="AH9" s="55">
        <f t="shared" si="8"/>
        <v>-0.38999999999998636</v>
      </c>
      <c r="AI9" s="55">
        <f t="shared" si="9"/>
        <v>0.25000000000005684</v>
      </c>
      <c r="AJ9" s="55">
        <f t="shared" si="10"/>
        <v>-0.79049999999999587</v>
      </c>
    </row>
    <row r="10" spans="1:36" ht="14.45" x14ac:dyDescent="0.3">
      <c r="A10" s="11">
        <v>6</v>
      </c>
      <c r="B10" s="51">
        <v>77.28</v>
      </c>
      <c r="C10" s="51">
        <v>90.344999999999999</v>
      </c>
      <c r="D10" s="51">
        <v>103.41</v>
      </c>
      <c r="E10" s="51">
        <v>114.20666666666666</v>
      </c>
      <c r="F10" s="51">
        <v>125.00333333333334</v>
      </c>
      <c r="G10" s="51">
        <v>135.80000000000001</v>
      </c>
      <c r="H10" s="51">
        <v>158.85333333333335</v>
      </c>
      <c r="I10" s="51">
        <v>181.90666666666667</v>
      </c>
      <c r="J10" s="51">
        <v>204.96</v>
      </c>
      <c r="K10" s="54">
        <v>265.065</v>
      </c>
      <c r="M10" s="4">
        <v>6</v>
      </c>
      <c r="N10" s="51">
        <v>76.2</v>
      </c>
      <c r="O10" s="51">
        <v>89.295000000000002</v>
      </c>
      <c r="P10" s="51">
        <v>102.39</v>
      </c>
      <c r="Q10" s="51">
        <v>113.14666666666666</v>
      </c>
      <c r="R10" s="51">
        <v>123.90333333333334</v>
      </c>
      <c r="S10" s="51">
        <v>134.66</v>
      </c>
      <c r="T10" s="51">
        <v>158.04</v>
      </c>
      <c r="U10" s="51">
        <v>181.42000000000002</v>
      </c>
      <c r="V10" s="51">
        <v>204.8</v>
      </c>
      <c r="W10" s="54">
        <v>265.43</v>
      </c>
      <c r="X10" s="17"/>
      <c r="Y10" s="11">
        <v>6</v>
      </c>
      <c r="Z10" s="55">
        <f t="shared" si="0"/>
        <v>-1.0799999999999983</v>
      </c>
      <c r="AA10" s="55">
        <f t="shared" si="1"/>
        <v>-1.0499999999999972</v>
      </c>
      <c r="AB10" s="55">
        <f t="shared" si="2"/>
        <v>-1.019999999999996</v>
      </c>
      <c r="AC10" s="55">
        <f t="shared" si="3"/>
        <v>-1.0600000000000023</v>
      </c>
      <c r="AD10" s="55">
        <f t="shared" si="4"/>
        <v>-1.1000000000000085</v>
      </c>
      <c r="AE10" s="55">
        <f t="shared" si="5"/>
        <v>-1.1400000000000148</v>
      </c>
      <c r="AF10" s="55">
        <f t="shared" si="6"/>
        <v>-0.813333333333361</v>
      </c>
      <c r="AG10" s="55">
        <f t="shared" si="7"/>
        <v>-0.48666666666665037</v>
      </c>
      <c r="AH10" s="55">
        <f t="shared" si="8"/>
        <v>-0.15999999999999659</v>
      </c>
      <c r="AI10" s="55">
        <f t="shared" si="9"/>
        <v>0.36500000000000909</v>
      </c>
      <c r="AJ10" s="55">
        <f t="shared" si="10"/>
        <v>-0.75450000000000161</v>
      </c>
    </row>
    <row r="11" spans="1:36" ht="14.45" x14ac:dyDescent="0.3">
      <c r="A11" s="11">
        <v>7</v>
      </c>
      <c r="B11" s="51">
        <v>78.993333333333339</v>
      </c>
      <c r="C11" s="51">
        <v>93.051666666666677</v>
      </c>
      <c r="D11" s="51">
        <v>107.11</v>
      </c>
      <c r="E11" s="51">
        <v>117.13111111111111</v>
      </c>
      <c r="F11" s="51">
        <v>127.15222222222224</v>
      </c>
      <c r="G11" s="51">
        <v>137.17333333333335</v>
      </c>
      <c r="H11" s="51">
        <v>160.05722222222224</v>
      </c>
      <c r="I11" s="51">
        <v>182.94111111111113</v>
      </c>
      <c r="J11" s="51">
        <v>205.82500000000002</v>
      </c>
      <c r="K11" s="54">
        <v>265.4975</v>
      </c>
      <c r="M11" s="4">
        <v>7</v>
      </c>
      <c r="N11" s="51">
        <v>77.983333333333334</v>
      </c>
      <c r="O11" s="51">
        <v>92.058333333333337</v>
      </c>
      <c r="P11" s="51">
        <v>106.13333333333334</v>
      </c>
      <c r="Q11" s="51">
        <v>116.11555555555556</v>
      </c>
      <c r="R11" s="51">
        <v>126.09777777777776</v>
      </c>
      <c r="S11" s="51">
        <v>136.07999999999998</v>
      </c>
      <c r="T11" s="51">
        <v>159.28666666666666</v>
      </c>
      <c r="U11" s="51">
        <v>182.49333333333334</v>
      </c>
      <c r="V11" s="51">
        <v>205.70000000000002</v>
      </c>
      <c r="W11" s="54">
        <v>265.88</v>
      </c>
      <c r="X11" s="17"/>
      <c r="Y11" s="11">
        <v>7</v>
      </c>
      <c r="Z11" s="55">
        <f t="shared" si="0"/>
        <v>-1.0100000000000051</v>
      </c>
      <c r="AA11" s="55">
        <f t="shared" si="1"/>
        <v>-0.9933333333333394</v>
      </c>
      <c r="AB11" s="55">
        <f t="shared" si="2"/>
        <v>-0.97666666666665947</v>
      </c>
      <c r="AC11" s="55">
        <f t="shared" si="3"/>
        <v>-1.0155555555555509</v>
      </c>
      <c r="AD11" s="55">
        <f t="shared" si="4"/>
        <v>-1.0544444444444707</v>
      </c>
      <c r="AE11" s="55">
        <f t="shared" si="5"/>
        <v>-1.0933333333333621</v>
      </c>
      <c r="AF11" s="55">
        <f t="shared" si="6"/>
        <v>-0.77055555555557476</v>
      </c>
      <c r="AG11" s="55">
        <f t="shared" si="7"/>
        <v>-0.44777777777778738</v>
      </c>
      <c r="AH11" s="55">
        <f t="shared" si="8"/>
        <v>-0.125</v>
      </c>
      <c r="AI11" s="55">
        <f t="shared" si="9"/>
        <v>0.38249999999999318</v>
      </c>
      <c r="AJ11" s="55">
        <f t="shared" si="10"/>
        <v>-0.71041666666667569</v>
      </c>
    </row>
    <row r="12" spans="1:36" ht="14.45" x14ac:dyDescent="0.3">
      <c r="A12" s="11">
        <v>8</v>
      </c>
      <c r="B12" s="51">
        <v>80.706666666666663</v>
      </c>
      <c r="C12" s="51">
        <v>95.758333333333326</v>
      </c>
      <c r="D12" s="51">
        <v>110.81</v>
      </c>
      <c r="E12" s="51">
        <v>120.05555555555556</v>
      </c>
      <c r="F12" s="51">
        <v>129.30111111111111</v>
      </c>
      <c r="G12" s="51">
        <v>138.54666666666665</v>
      </c>
      <c r="H12" s="51">
        <v>161.26111111111109</v>
      </c>
      <c r="I12" s="51">
        <v>183.97555555555556</v>
      </c>
      <c r="J12" s="51">
        <v>206.69</v>
      </c>
      <c r="K12" s="54">
        <v>265.92999999999995</v>
      </c>
      <c r="M12" s="4">
        <v>8</v>
      </c>
      <c r="N12" s="51">
        <v>79.766666666666666</v>
      </c>
      <c r="O12" s="51">
        <v>94.821666666666658</v>
      </c>
      <c r="P12" s="51">
        <v>109.87666666666667</v>
      </c>
      <c r="Q12" s="51">
        <v>119.08444444444444</v>
      </c>
      <c r="R12" s="51">
        <v>128.29222222222222</v>
      </c>
      <c r="S12" s="51">
        <v>137.5</v>
      </c>
      <c r="T12" s="51">
        <v>160.53333333333333</v>
      </c>
      <c r="U12" s="51">
        <v>183.56666666666669</v>
      </c>
      <c r="V12" s="51">
        <v>206.60000000000002</v>
      </c>
      <c r="W12" s="54">
        <v>266.33000000000004</v>
      </c>
      <c r="X12" s="17"/>
      <c r="Y12" s="11">
        <v>8</v>
      </c>
      <c r="Z12" s="55">
        <f t="shared" si="0"/>
        <v>-0.93999999999999773</v>
      </c>
      <c r="AA12" s="55">
        <f t="shared" si="1"/>
        <v>-0.93666666666666742</v>
      </c>
      <c r="AB12" s="55">
        <f t="shared" si="2"/>
        <v>-0.93333333333333712</v>
      </c>
      <c r="AC12" s="55">
        <f t="shared" si="3"/>
        <v>-0.9711111111111137</v>
      </c>
      <c r="AD12" s="55">
        <f t="shared" si="4"/>
        <v>-1.0088888888888903</v>
      </c>
      <c r="AE12" s="55">
        <f t="shared" si="5"/>
        <v>-1.0466666666666526</v>
      </c>
      <c r="AF12" s="55">
        <f t="shared" si="6"/>
        <v>-0.72777777777776009</v>
      </c>
      <c r="AG12" s="55">
        <f t="shared" si="7"/>
        <v>-0.40888888888886754</v>
      </c>
      <c r="AH12" s="55">
        <f t="shared" si="8"/>
        <v>-8.9999999999974989E-2</v>
      </c>
      <c r="AI12" s="55">
        <f t="shared" si="9"/>
        <v>0.40000000000009095</v>
      </c>
      <c r="AJ12" s="55">
        <f t="shared" si="10"/>
        <v>-0.66633333333331701</v>
      </c>
    </row>
    <row r="13" spans="1:36" ht="14.45" x14ac:dyDescent="0.3">
      <c r="A13" s="11">
        <v>9</v>
      </c>
      <c r="B13" s="51">
        <v>82.42</v>
      </c>
      <c r="C13" s="51">
        <v>98.465000000000003</v>
      </c>
      <c r="D13" s="51">
        <v>114.51</v>
      </c>
      <c r="E13" s="51">
        <v>122.98</v>
      </c>
      <c r="F13" s="51">
        <v>131.44999999999999</v>
      </c>
      <c r="G13" s="51">
        <v>139.91999999999999</v>
      </c>
      <c r="H13" s="51">
        <v>162.465</v>
      </c>
      <c r="I13" s="51">
        <v>185.01</v>
      </c>
      <c r="J13" s="51">
        <v>207.55500000000001</v>
      </c>
      <c r="K13" s="54">
        <v>266.36249999999995</v>
      </c>
      <c r="M13" s="4">
        <v>9</v>
      </c>
      <c r="N13" s="51">
        <v>81.55</v>
      </c>
      <c r="O13" s="51">
        <v>97.585000000000008</v>
      </c>
      <c r="P13" s="51">
        <v>113.62</v>
      </c>
      <c r="Q13" s="51">
        <v>122.05333333333333</v>
      </c>
      <c r="R13" s="51">
        <v>130.48666666666665</v>
      </c>
      <c r="S13" s="51">
        <v>138.91999999999999</v>
      </c>
      <c r="T13" s="51">
        <v>161.78</v>
      </c>
      <c r="U13" s="51">
        <v>184.64</v>
      </c>
      <c r="V13" s="51">
        <v>207.5</v>
      </c>
      <c r="W13" s="54">
        <v>266.77999999999997</v>
      </c>
      <c r="X13" s="17"/>
      <c r="Y13" s="11">
        <v>9</v>
      </c>
      <c r="Z13" s="55">
        <f t="shared" si="0"/>
        <v>-0.87000000000000455</v>
      </c>
      <c r="AA13" s="55">
        <f t="shared" si="1"/>
        <v>-0.87999999999999545</v>
      </c>
      <c r="AB13" s="55">
        <f t="shared" si="2"/>
        <v>-0.89000000000000057</v>
      </c>
      <c r="AC13" s="55">
        <f t="shared" si="3"/>
        <v>-0.92666666666667652</v>
      </c>
      <c r="AD13" s="55">
        <f t="shared" si="4"/>
        <v>-0.96333333333333826</v>
      </c>
      <c r="AE13" s="55">
        <f t="shared" si="5"/>
        <v>-1</v>
      </c>
      <c r="AF13" s="55">
        <f t="shared" si="6"/>
        <v>-0.68500000000000227</v>
      </c>
      <c r="AG13" s="55">
        <f t="shared" si="7"/>
        <v>-0.37000000000000455</v>
      </c>
      <c r="AH13" s="55">
        <f t="shared" si="8"/>
        <v>-5.5000000000006821E-2</v>
      </c>
      <c r="AI13" s="55">
        <f t="shared" si="9"/>
        <v>0.41750000000001819</v>
      </c>
      <c r="AJ13" s="55">
        <f t="shared" si="10"/>
        <v>-0.62225000000000108</v>
      </c>
    </row>
    <row r="14" spans="1:36" ht="14.45" x14ac:dyDescent="0.3">
      <c r="A14" s="11">
        <v>10</v>
      </c>
      <c r="B14" s="51">
        <v>83.921764705882353</v>
      </c>
      <c r="C14" s="51">
        <v>99.86754901960785</v>
      </c>
      <c r="D14" s="51">
        <v>115.81333333333333</v>
      </c>
      <c r="E14" s="51">
        <v>124.19377777777778</v>
      </c>
      <c r="F14" s="51">
        <v>132.57422222222223</v>
      </c>
      <c r="G14" s="51">
        <v>140.95466666666667</v>
      </c>
      <c r="H14" s="51">
        <v>163.44311111111111</v>
      </c>
      <c r="I14" s="51">
        <v>185.93155555555558</v>
      </c>
      <c r="J14" s="51">
        <v>208.42000000000002</v>
      </c>
      <c r="K14" s="54">
        <v>266.79499999999996</v>
      </c>
      <c r="M14" s="4">
        <v>10</v>
      </c>
      <c r="N14" s="51">
        <v>83.099411764705877</v>
      </c>
      <c r="O14" s="51">
        <v>99.021372549019617</v>
      </c>
      <c r="P14" s="51">
        <v>114.94333333333334</v>
      </c>
      <c r="Q14" s="51">
        <v>123.28333333333333</v>
      </c>
      <c r="R14" s="51">
        <v>131.62333333333333</v>
      </c>
      <c r="S14" s="51">
        <v>139.96333333333331</v>
      </c>
      <c r="T14" s="51">
        <v>162.77555555555554</v>
      </c>
      <c r="U14" s="51">
        <v>185.58777777777777</v>
      </c>
      <c r="V14" s="51">
        <v>208.4</v>
      </c>
      <c r="W14" s="54">
        <v>267.23</v>
      </c>
      <c r="X14" s="17"/>
      <c r="Y14" s="11">
        <v>10</v>
      </c>
      <c r="Z14" s="55">
        <f t="shared" si="0"/>
        <v>-0.82235294117647584</v>
      </c>
      <c r="AA14" s="55">
        <f t="shared" si="1"/>
        <v>-0.84617647058823309</v>
      </c>
      <c r="AB14" s="55">
        <f t="shared" si="2"/>
        <v>-0.86999999999999034</v>
      </c>
      <c r="AC14" s="55">
        <f t="shared" si="3"/>
        <v>-0.91044444444445105</v>
      </c>
      <c r="AD14" s="55">
        <f t="shared" si="4"/>
        <v>-0.95088888888889755</v>
      </c>
      <c r="AE14" s="55">
        <f t="shared" si="5"/>
        <v>-0.99133333333335827</v>
      </c>
      <c r="AF14" s="55">
        <f t="shared" si="6"/>
        <v>-0.66755555555556612</v>
      </c>
      <c r="AG14" s="55">
        <f t="shared" si="7"/>
        <v>-0.34377777777780238</v>
      </c>
      <c r="AH14" s="55">
        <f t="shared" si="8"/>
        <v>-2.0000000000010232E-2</v>
      </c>
      <c r="AI14" s="55">
        <f t="shared" si="9"/>
        <v>0.43500000000005912</v>
      </c>
      <c r="AJ14" s="55">
        <f t="shared" si="10"/>
        <v>-0.5987529411764726</v>
      </c>
    </row>
    <row r="15" spans="1:36" ht="14.45" x14ac:dyDescent="0.3">
      <c r="A15" s="11">
        <v>11</v>
      </c>
      <c r="B15" s="51">
        <v>85.423529411764704</v>
      </c>
      <c r="C15" s="51">
        <v>101.2700980392157</v>
      </c>
      <c r="D15" s="51">
        <v>117.11666666666667</v>
      </c>
      <c r="E15" s="51">
        <v>125.40755555555556</v>
      </c>
      <c r="F15" s="51">
        <v>133.69844444444445</v>
      </c>
      <c r="G15" s="51">
        <v>141.98933333333332</v>
      </c>
      <c r="H15" s="51">
        <v>164.42122222222221</v>
      </c>
      <c r="I15" s="51">
        <v>186.8531111111111</v>
      </c>
      <c r="J15" s="51">
        <v>209.285</v>
      </c>
      <c r="K15" s="54">
        <v>267.22749999999996</v>
      </c>
      <c r="M15" s="4">
        <v>11</v>
      </c>
      <c r="N15" s="51">
        <v>84.648823529411757</v>
      </c>
      <c r="O15" s="51">
        <v>100.45774509803921</v>
      </c>
      <c r="P15" s="51">
        <v>116.26666666666667</v>
      </c>
      <c r="Q15" s="51">
        <v>124.51333333333334</v>
      </c>
      <c r="R15" s="51">
        <v>132.76</v>
      </c>
      <c r="S15" s="51">
        <v>141.00666666666666</v>
      </c>
      <c r="T15" s="51">
        <v>163.77111111111111</v>
      </c>
      <c r="U15" s="51">
        <v>186.53555555555556</v>
      </c>
      <c r="V15" s="51">
        <v>209.3</v>
      </c>
      <c r="W15" s="54">
        <v>267.68</v>
      </c>
      <c r="X15" s="17"/>
      <c r="Y15" s="11">
        <v>11</v>
      </c>
      <c r="Z15" s="55">
        <f t="shared" si="0"/>
        <v>-0.77470588235294713</v>
      </c>
      <c r="AA15" s="55">
        <f t="shared" si="1"/>
        <v>-0.81235294117648493</v>
      </c>
      <c r="AB15" s="55">
        <f t="shared" si="2"/>
        <v>-0.85000000000000853</v>
      </c>
      <c r="AC15" s="55">
        <f t="shared" si="3"/>
        <v>-0.89422222222222558</v>
      </c>
      <c r="AD15" s="55">
        <f t="shared" si="4"/>
        <v>-0.93844444444445685</v>
      </c>
      <c r="AE15" s="55">
        <f t="shared" si="5"/>
        <v>-0.98266666666665969</v>
      </c>
      <c r="AF15" s="55">
        <f t="shared" si="6"/>
        <v>-0.65011111111110154</v>
      </c>
      <c r="AG15" s="55">
        <f t="shared" si="7"/>
        <v>-0.31755555555554338</v>
      </c>
      <c r="AH15" s="55">
        <f t="shared" si="8"/>
        <v>1.5000000000014779E-2</v>
      </c>
      <c r="AI15" s="55">
        <f t="shared" si="9"/>
        <v>0.4525000000000432</v>
      </c>
      <c r="AJ15" s="55">
        <f t="shared" si="10"/>
        <v>-0.57525588235293701</v>
      </c>
    </row>
    <row r="16" spans="1:36" ht="14.45" x14ac:dyDescent="0.3">
      <c r="A16" s="11">
        <v>12</v>
      </c>
      <c r="B16" s="51">
        <v>86.925294117647056</v>
      </c>
      <c r="C16" s="51">
        <v>102.67264705882353</v>
      </c>
      <c r="D16" s="51">
        <v>118.42</v>
      </c>
      <c r="E16" s="51">
        <v>126.62133333333334</v>
      </c>
      <c r="F16" s="51">
        <v>134.82266666666666</v>
      </c>
      <c r="G16" s="51">
        <v>143.024</v>
      </c>
      <c r="H16" s="51">
        <v>165.39933333333335</v>
      </c>
      <c r="I16" s="51">
        <v>187.77466666666666</v>
      </c>
      <c r="J16" s="51">
        <v>210.15</v>
      </c>
      <c r="K16" s="54">
        <v>267.65999999999997</v>
      </c>
      <c r="M16" s="4">
        <v>12</v>
      </c>
      <c r="N16" s="51">
        <v>86.198235294117637</v>
      </c>
      <c r="O16" s="51">
        <v>101.89411764705882</v>
      </c>
      <c r="P16" s="51">
        <v>117.59</v>
      </c>
      <c r="Q16" s="51">
        <v>125.74333333333333</v>
      </c>
      <c r="R16" s="51">
        <v>133.89666666666665</v>
      </c>
      <c r="S16" s="51">
        <v>142.04999999999998</v>
      </c>
      <c r="T16" s="51">
        <v>164.76666666666665</v>
      </c>
      <c r="U16" s="51">
        <v>187.48333333333335</v>
      </c>
      <c r="V16" s="51">
        <v>210.20000000000002</v>
      </c>
      <c r="W16" s="54">
        <v>268.13</v>
      </c>
      <c r="X16" s="17"/>
      <c r="Y16" s="11">
        <v>12</v>
      </c>
      <c r="Z16" s="55">
        <f t="shared" si="0"/>
        <v>-0.72705882352941842</v>
      </c>
      <c r="AA16" s="55">
        <f t="shared" si="1"/>
        <v>-0.77852941176470836</v>
      </c>
      <c r="AB16" s="55">
        <f t="shared" si="2"/>
        <v>-0.82999999999999829</v>
      </c>
      <c r="AC16" s="55">
        <f t="shared" si="3"/>
        <v>-0.87800000000001432</v>
      </c>
      <c r="AD16" s="55">
        <f t="shared" si="4"/>
        <v>-0.92600000000001614</v>
      </c>
      <c r="AE16" s="55">
        <f t="shared" si="5"/>
        <v>-0.97400000000001796</v>
      </c>
      <c r="AF16" s="55">
        <f t="shared" si="6"/>
        <v>-0.6326666666666938</v>
      </c>
      <c r="AG16" s="55">
        <f t="shared" si="7"/>
        <v>-0.29133333333331279</v>
      </c>
      <c r="AH16" s="55">
        <f t="shared" si="8"/>
        <v>5.0000000000011369E-2</v>
      </c>
      <c r="AI16" s="55">
        <f t="shared" si="9"/>
        <v>0.47000000000002728</v>
      </c>
      <c r="AJ16" s="55">
        <f t="shared" si="10"/>
        <v>-0.55175882352941419</v>
      </c>
    </row>
    <row r="17" spans="1:36" ht="14.45" x14ac:dyDescent="0.3">
      <c r="A17" s="11">
        <v>13</v>
      </c>
      <c r="B17" s="51">
        <v>88.427058823529421</v>
      </c>
      <c r="C17" s="51">
        <v>104.07519607843139</v>
      </c>
      <c r="D17" s="51">
        <v>119.72333333333334</v>
      </c>
      <c r="E17" s="51">
        <v>127.83511111111112</v>
      </c>
      <c r="F17" s="51">
        <v>135.94688888888888</v>
      </c>
      <c r="G17" s="51">
        <v>144.05866666666665</v>
      </c>
      <c r="H17" s="51">
        <v>166.37744444444445</v>
      </c>
      <c r="I17" s="51">
        <v>188.69622222222222</v>
      </c>
      <c r="J17" s="51">
        <v>211.01500000000001</v>
      </c>
      <c r="K17" s="54">
        <v>268.09249999999997</v>
      </c>
      <c r="M17" s="4">
        <v>13</v>
      </c>
      <c r="N17" s="51">
        <v>87.747647058823532</v>
      </c>
      <c r="O17" s="51">
        <v>103.33049019607844</v>
      </c>
      <c r="P17" s="51">
        <v>118.91333333333334</v>
      </c>
      <c r="Q17" s="51">
        <v>126.97333333333334</v>
      </c>
      <c r="R17" s="51">
        <v>135.03333333333333</v>
      </c>
      <c r="S17" s="51">
        <v>143.09333333333333</v>
      </c>
      <c r="T17" s="51">
        <v>165.76222222222222</v>
      </c>
      <c r="U17" s="51">
        <v>188.43111111111111</v>
      </c>
      <c r="V17" s="51">
        <v>211.1</v>
      </c>
      <c r="W17" s="54">
        <v>268.58</v>
      </c>
      <c r="X17" s="17"/>
      <c r="Y17" s="11">
        <v>13</v>
      </c>
      <c r="Z17" s="55">
        <f t="shared" si="0"/>
        <v>-0.67941176470588971</v>
      </c>
      <c r="AA17" s="55">
        <f t="shared" si="1"/>
        <v>-0.74470588235294599</v>
      </c>
      <c r="AB17" s="55">
        <f t="shared" si="2"/>
        <v>-0.81000000000000227</v>
      </c>
      <c r="AC17" s="55">
        <f t="shared" si="3"/>
        <v>-0.86177777777777465</v>
      </c>
      <c r="AD17" s="55">
        <f t="shared" si="4"/>
        <v>-0.91355555555554702</v>
      </c>
      <c r="AE17" s="55">
        <f t="shared" si="5"/>
        <v>-0.96533333333331939</v>
      </c>
      <c r="AF17" s="55">
        <f t="shared" si="6"/>
        <v>-0.61522222222222922</v>
      </c>
      <c r="AG17" s="55">
        <f t="shared" si="7"/>
        <v>-0.26511111111111063</v>
      </c>
      <c r="AH17" s="55">
        <f t="shared" si="8"/>
        <v>8.4999999999979536E-2</v>
      </c>
      <c r="AI17" s="55">
        <f t="shared" si="9"/>
        <v>0.48750000000001137</v>
      </c>
      <c r="AJ17" s="55">
        <f t="shared" si="10"/>
        <v>-0.52826176470588282</v>
      </c>
    </row>
    <row r="18" spans="1:36" ht="14.45" x14ac:dyDescent="0.3">
      <c r="A18" s="11">
        <v>14</v>
      </c>
      <c r="B18" s="51">
        <v>89.928823529411773</v>
      </c>
      <c r="C18" s="51">
        <v>105.47774509803922</v>
      </c>
      <c r="D18" s="51">
        <v>121.02666666666667</v>
      </c>
      <c r="E18" s="51">
        <v>129.04888888888888</v>
      </c>
      <c r="F18" s="51">
        <v>137.07111111111112</v>
      </c>
      <c r="G18" s="51">
        <v>145.09333333333333</v>
      </c>
      <c r="H18" s="51">
        <v>167.35555555555555</v>
      </c>
      <c r="I18" s="51">
        <v>189.61777777777777</v>
      </c>
      <c r="J18" s="51">
        <v>211.88</v>
      </c>
      <c r="K18" s="54">
        <v>268.52499999999998</v>
      </c>
      <c r="M18" s="4">
        <v>14</v>
      </c>
      <c r="N18" s="51">
        <v>89.297058823529412</v>
      </c>
      <c r="O18" s="51">
        <v>104.76686274509804</v>
      </c>
      <c r="P18" s="51">
        <v>120.23666666666666</v>
      </c>
      <c r="Q18" s="51">
        <v>128.20333333333332</v>
      </c>
      <c r="R18" s="51">
        <v>136.16999999999999</v>
      </c>
      <c r="S18" s="51">
        <v>144.13666666666666</v>
      </c>
      <c r="T18" s="51">
        <v>166.75777777777776</v>
      </c>
      <c r="U18" s="51">
        <v>189.37888888888889</v>
      </c>
      <c r="V18" s="51">
        <v>212</v>
      </c>
      <c r="W18" s="54">
        <v>269.02999999999997</v>
      </c>
      <c r="X18" s="17"/>
      <c r="Y18" s="11">
        <v>14</v>
      </c>
      <c r="Z18" s="55">
        <f t="shared" si="0"/>
        <v>-0.631764705882361</v>
      </c>
      <c r="AA18" s="55">
        <f t="shared" si="1"/>
        <v>-0.71088235294118363</v>
      </c>
      <c r="AB18" s="55">
        <f t="shared" si="2"/>
        <v>-0.79000000000000625</v>
      </c>
      <c r="AC18" s="55">
        <f t="shared" si="3"/>
        <v>-0.84555555555556339</v>
      </c>
      <c r="AD18" s="55">
        <f t="shared" si="4"/>
        <v>-0.90111111111113473</v>
      </c>
      <c r="AE18" s="55">
        <f t="shared" si="5"/>
        <v>-0.95666666666667766</v>
      </c>
      <c r="AF18" s="55">
        <f t="shared" si="6"/>
        <v>-0.59777777777779306</v>
      </c>
      <c r="AG18" s="55">
        <f t="shared" si="7"/>
        <v>-0.23888888888888005</v>
      </c>
      <c r="AH18" s="55">
        <f t="shared" si="8"/>
        <v>0.12000000000000455</v>
      </c>
      <c r="AI18" s="55">
        <f t="shared" si="9"/>
        <v>0.50499999999999545</v>
      </c>
      <c r="AJ18" s="55">
        <f t="shared" si="10"/>
        <v>-0.50476470588236</v>
      </c>
    </row>
    <row r="19" spans="1:36" ht="14.45" x14ac:dyDescent="0.3">
      <c r="A19" s="11">
        <v>15</v>
      </c>
      <c r="B19" s="51">
        <v>91.430588235294124</v>
      </c>
      <c r="C19" s="51">
        <v>106.88029411764705</v>
      </c>
      <c r="D19" s="51">
        <v>122.33</v>
      </c>
      <c r="E19" s="51">
        <v>130.26266666666666</v>
      </c>
      <c r="F19" s="51">
        <v>138.19533333333334</v>
      </c>
      <c r="G19" s="51">
        <v>146.12799999999999</v>
      </c>
      <c r="H19" s="51">
        <v>168.33366666666666</v>
      </c>
      <c r="I19" s="51">
        <v>190.53933333333333</v>
      </c>
      <c r="J19" s="51">
        <v>212.745</v>
      </c>
      <c r="K19" s="54">
        <v>268.95749999999998</v>
      </c>
      <c r="M19" s="4">
        <v>15</v>
      </c>
      <c r="N19" s="51">
        <v>90.846470588235292</v>
      </c>
      <c r="O19" s="51">
        <v>106.20323529411765</v>
      </c>
      <c r="P19" s="51">
        <v>121.56</v>
      </c>
      <c r="Q19" s="51">
        <v>129.43333333333334</v>
      </c>
      <c r="R19" s="51">
        <v>137.30666666666664</v>
      </c>
      <c r="S19" s="51">
        <v>145.17999999999998</v>
      </c>
      <c r="T19" s="51">
        <v>167.75333333333333</v>
      </c>
      <c r="U19" s="51">
        <v>190.32666666666665</v>
      </c>
      <c r="V19" s="51">
        <v>212.9</v>
      </c>
      <c r="W19" s="54">
        <v>269.48</v>
      </c>
      <c r="X19" s="17"/>
      <c r="Y19" s="11">
        <v>15</v>
      </c>
      <c r="Z19" s="55">
        <f t="shared" si="0"/>
        <v>-0.58411764705883229</v>
      </c>
      <c r="AA19" s="55">
        <f t="shared" si="1"/>
        <v>-0.67705882352940705</v>
      </c>
      <c r="AB19" s="55">
        <f t="shared" si="2"/>
        <v>-0.76999999999999602</v>
      </c>
      <c r="AC19" s="55">
        <f t="shared" si="3"/>
        <v>-0.82933333333332371</v>
      </c>
      <c r="AD19" s="55">
        <f t="shared" si="4"/>
        <v>-0.88866666666669403</v>
      </c>
      <c r="AE19" s="55">
        <f t="shared" si="5"/>
        <v>-0.9480000000000075</v>
      </c>
      <c r="AF19" s="55">
        <f t="shared" si="6"/>
        <v>-0.58033333333332848</v>
      </c>
      <c r="AG19" s="55">
        <f t="shared" si="7"/>
        <v>-0.21266666666667788</v>
      </c>
      <c r="AH19" s="55">
        <f t="shared" si="8"/>
        <v>0.15500000000000114</v>
      </c>
      <c r="AI19" s="55">
        <f t="shared" si="9"/>
        <v>0.52250000000003638</v>
      </c>
      <c r="AJ19" s="55">
        <f t="shared" si="10"/>
        <v>-0.48126764705882297</v>
      </c>
    </row>
    <row r="20" spans="1:36" ht="14.45" x14ac:dyDescent="0.3">
      <c r="A20" s="11">
        <v>16</v>
      </c>
      <c r="B20" s="51">
        <v>92.932352941176475</v>
      </c>
      <c r="C20" s="51">
        <v>108.2828431372549</v>
      </c>
      <c r="D20" s="51">
        <v>123.63333333333334</v>
      </c>
      <c r="E20" s="51">
        <v>131.47644444444444</v>
      </c>
      <c r="F20" s="51">
        <v>139.31955555555555</v>
      </c>
      <c r="G20" s="51">
        <v>147.16266666666667</v>
      </c>
      <c r="H20" s="51">
        <v>169.31177777777779</v>
      </c>
      <c r="I20" s="51">
        <v>191.46088888888889</v>
      </c>
      <c r="J20" s="51">
        <v>213.61</v>
      </c>
      <c r="K20" s="54">
        <v>269.39</v>
      </c>
      <c r="M20" s="4">
        <v>16</v>
      </c>
      <c r="N20" s="51">
        <v>92.395882352941172</v>
      </c>
      <c r="O20" s="51">
        <v>107.63960784313726</v>
      </c>
      <c r="P20" s="51">
        <v>122.88333333333334</v>
      </c>
      <c r="Q20" s="51">
        <v>130.66333333333333</v>
      </c>
      <c r="R20" s="51">
        <v>138.44333333333333</v>
      </c>
      <c r="S20" s="51">
        <v>146.22333333333333</v>
      </c>
      <c r="T20" s="51">
        <v>168.7488888888889</v>
      </c>
      <c r="U20" s="51">
        <v>191.27444444444444</v>
      </c>
      <c r="V20" s="51">
        <v>213.8</v>
      </c>
      <c r="W20" s="54">
        <v>269.93</v>
      </c>
      <c r="X20" s="17"/>
      <c r="Y20" s="11">
        <v>16</v>
      </c>
      <c r="Z20" s="55">
        <f t="shared" si="0"/>
        <v>-0.53647058823530358</v>
      </c>
      <c r="AA20" s="55">
        <f t="shared" si="1"/>
        <v>-0.64323529411764468</v>
      </c>
      <c r="AB20" s="55">
        <f t="shared" si="2"/>
        <v>-0.75</v>
      </c>
      <c r="AC20" s="55">
        <f t="shared" si="3"/>
        <v>-0.81311111111111245</v>
      </c>
      <c r="AD20" s="55">
        <f t="shared" si="4"/>
        <v>-0.8762222222222249</v>
      </c>
      <c r="AE20" s="55">
        <f t="shared" si="5"/>
        <v>-0.93933333333333735</v>
      </c>
      <c r="AF20" s="55">
        <f t="shared" si="6"/>
        <v>-0.56288888888889232</v>
      </c>
      <c r="AG20" s="55">
        <f t="shared" si="7"/>
        <v>-0.1864444444444473</v>
      </c>
      <c r="AH20" s="55">
        <f t="shared" si="8"/>
        <v>0.18999999999999773</v>
      </c>
      <c r="AI20" s="55">
        <f t="shared" si="9"/>
        <v>0.54000000000002046</v>
      </c>
      <c r="AJ20" s="55">
        <f t="shared" si="10"/>
        <v>-0.45777058823529443</v>
      </c>
    </row>
    <row r="21" spans="1:36" ht="14.45" x14ac:dyDescent="0.3">
      <c r="A21" s="11">
        <v>17</v>
      </c>
      <c r="B21" s="51">
        <v>94.434117647058827</v>
      </c>
      <c r="C21" s="51">
        <v>109.68539215686275</v>
      </c>
      <c r="D21" s="51">
        <v>124.93666666666667</v>
      </c>
      <c r="E21" s="51">
        <v>132.69022222222222</v>
      </c>
      <c r="F21" s="51">
        <v>140.44377777777777</v>
      </c>
      <c r="G21" s="51">
        <v>148.19733333333332</v>
      </c>
      <c r="H21" s="51">
        <v>170.28988888888887</v>
      </c>
      <c r="I21" s="51">
        <v>192.38244444444445</v>
      </c>
      <c r="J21" s="51">
        <v>214.47499999999999</v>
      </c>
      <c r="K21" s="54">
        <v>269.82249999999999</v>
      </c>
      <c r="M21" s="4">
        <v>17</v>
      </c>
      <c r="N21" s="51">
        <v>93.945294117647052</v>
      </c>
      <c r="O21" s="51">
        <v>109.07598039215685</v>
      </c>
      <c r="P21" s="51">
        <v>124.20666666666666</v>
      </c>
      <c r="Q21" s="51">
        <v>131.89333333333332</v>
      </c>
      <c r="R21" s="51">
        <v>139.57999999999998</v>
      </c>
      <c r="S21" s="51">
        <v>147.26666666666665</v>
      </c>
      <c r="T21" s="51">
        <v>169.74444444444444</v>
      </c>
      <c r="U21" s="51">
        <v>192.22222222222223</v>
      </c>
      <c r="V21" s="51">
        <v>214.70000000000002</v>
      </c>
      <c r="W21" s="54">
        <v>270.38</v>
      </c>
      <c r="X21" s="17"/>
      <c r="Y21" s="11">
        <v>17</v>
      </c>
      <c r="Z21" s="55">
        <f t="shared" si="0"/>
        <v>-0.48882352941177487</v>
      </c>
      <c r="AA21" s="55">
        <f t="shared" si="1"/>
        <v>-0.60941176470589653</v>
      </c>
      <c r="AB21" s="55">
        <f t="shared" si="2"/>
        <v>-0.73000000000000398</v>
      </c>
      <c r="AC21" s="55">
        <f t="shared" si="3"/>
        <v>-0.79688888888890119</v>
      </c>
      <c r="AD21" s="55">
        <f t="shared" si="4"/>
        <v>-0.86377777777778419</v>
      </c>
      <c r="AE21" s="55">
        <f t="shared" si="5"/>
        <v>-0.9306666666666672</v>
      </c>
      <c r="AF21" s="55">
        <f t="shared" si="6"/>
        <v>-0.54544444444442775</v>
      </c>
      <c r="AG21" s="55">
        <f t="shared" si="7"/>
        <v>-0.16022222222221671</v>
      </c>
      <c r="AH21" s="55">
        <f t="shared" si="8"/>
        <v>0.22500000000002274</v>
      </c>
      <c r="AI21" s="55">
        <f t="shared" si="9"/>
        <v>0.55750000000000455</v>
      </c>
      <c r="AJ21" s="55">
        <f t="shared" si="10"/>
        <v>-0.4342735294117645</v>
      </c>
    </row>
    <row r="22" spans="1:36" ht="14.45" x14ac:dyDescent="0.3">
      <c r="A22" s="11">
        <v>18</v>
      </c>
      <c r="B22" s="51">
        <v>95.935882352941178</v>
      </c>
      <c r="C22" s="51">
        <v>111.08794117647059</v>
      </c>
      <c r="D22" s="51">
        <v>126.24000000000001</v>
      </c>
      <c r="E22" s="51">
        <v>133.904</v>
      </c>
      <c r="F22" s="51">
        <v>141.56800000000001</v>
      </c>
      <c r="G22" s="51">
        <v>149.232</v>
      </c>
      <c r="H22" s="51">
        <v>171.268</v>
      </c>
      <c r="I22" s="51">
        <v>193.304</v>
      </c>
      <c r="J22" s="51">
        <v>215.34</v>
      </c>
      <c r="K22" s="54">
        <v>270.255</v>
      </c>
      <c r="M22" s="4">
        <v>18</v>
      </c>
      <c r="N22" s="51">
        <v>95.494705882352946</v>
      </c>
      <c r="O22" s="51">
        <v>110.51235294117647</v>
      </c>
      <c r="P22" s="51">
        <v>125.53</v>
      </c>
      <c r="Q22" s="51">
        <v>133.12333333333333</v>
      </c>
      <c r="R22" s="51">
        <v>140.71666666666667</v>
      </c>
      <c r="S22" s="51">
        <v>148.31</v>
      </c>
      <c r="T22" s="51">
        <v>170.74</v>
      </c>
      <c r="U22" s="51">
        <v>193.17</v>
      </c>
      <c r="V22" s="51">
        <v>215.6</v>
      </c>
      <c r="W22" s="54">
        <v>270.83</v>
      </c>
      <c r="X22" s="17"/>
      <c r="Y22" s="11">
        <v>18</v>
      </c>
      <c r="Z22" s="55">
        <f t="shared" si="0"/>
        <v>-0.44117647058823195</v>
      </c>
      <c r="AA22" s="55">
        <f t="shared" si="1"/>
        <v>-0.57558823529411995</v>
      </c>
      <c r="AB22" s="55">
        <f t="shared" si="2"/>
        <v>-0.71000000000000796</v>
      </c>
      <c r="AC22" s="55">
        <f t="shared" si="3"/>
        <v>-0.78066666666666151</v>
      </c>
      <c r="AD22" s="55">
        <f t="shared" si="4"/>
        <v>-0.85133333333334349</v>
      </c>
      <c r="AE22" s="55">
        <f t="shared" si="5"/>
        <v>-0.92199999999999704</v>
      </c>
      <c r="AF22" s="55">
        <f t="shared" si="6"/>
        <v>-0.52799999999999159</v>
      </c>
      <c r="AG22" s="55">
        <f t="shared" si="7"/>
        <v>-0.13400000000001455</v>
      </c>
      <c r="AH22" s="55">
        <f t="shared" si="8"/>
        <v>0.25999999999999091</v>
      </c>
      <c r="AI22" s="55">
        <f t="shared" si="9"/>
        <v>0.57499999999998863</v>
      </c>
      <c r="AJ22" s="55">
        <f t="shared" si="10"/>
        <v>-0.41077647058823885</v>
      </c>
    </row>
    <row r="23" spans="1:36" ht="14.45" x14ac:dyDescent="0.3">
      <c r="A23" s="11">
        <v>19</v>
      </c>
      <c r="B23" s="51">
        <v>97.437647058823529</v>
      </c>
      <c r="C23" s="51">
        <v>112.49049019607844</v>
      </c>
      <c r="D23" s="51">
        <v>127.54333333333334</v>
      </c>
      <c r="E23" s="51">
        <v>135.11777777777777</v>
      </c>
      <c r="F23" s="51">
        <v>142.6922222222222</v>
      </c>
      <c r="G23" s="51">
        <v>150.26666666666665</v>
      </c>
      <c r="H23" s="51">
        <v>172.24611111111111</v>
      </c>
      <c r="I23" s="51">
        <v>194.22555555555556</v>
      </c>
      <c r="J23" s="51">
        <v>216.20500000000001</v>
      </c>
      <c r="K23" s="54">
        <v>270.6875</v>
      </c>
      <c r="M23" s="4">
        <v>19</v>
      </c>
      <c r="N23" s="51">
        <v>97.044117647058826</v>
      </c>
      <c r="O23" s="51">
        <v>111.94872549019608</v>
      </c>
      <c r="P23" s="51">
        <v>126.85333333333334</v>
      </c>
      <c r="Q23" s="51">
        <v>134.35333333333332</v>
      </c>
      <c r="R23" s="51">
        <v>141.85333333333332</v>
      </c>
      <c r="S23" s="51">
        <v>149.35333333333332</v>
      </c>
      <c r="T23" s="51">
        <v>171.73555555555555</v>
      </c>
      <c r="U23" s="51">
        <v>194.11777777777777</v>
      </c>
      <c r="V23" s="51">
        <v>216.5</v>
      </c>
      <c r="W23" s="54">
        <v>271.27999999999997</v>
      </c>
      <c r="X23" s="17"/>
      <c r="Y23" s="11">
        <v>19</v>
      </c>
      <c r="Z23" s="55">
        <f t="shared" si="0"/>
        <v>-0.39352941176470324</v>
      </c>
      <c r="AA23" s="55">
        <f t="shared" si="1"/>
        <v>-0.54176470588235759</v>
      </c>
      <c r="AB23" s="55">
        <f t="shared" si="2"/>
        <v>-0.68999999999999773</v>
      </c>
      <c r="AC23" s="55">
        <f t="shared" si="3"/>
        <v>-0.76444444444445026</v>
      </c>
      <c r="AD23" s="55">
        <f t="shared" si="4"/>
        <v>-0.83888888888887436</v>
      </c>
      <c r="AE23" s="55">
        <f t="shared" si="5"/>
        <v>-0.91333333333332689</v>
      </c>
      <c r="AF23" s="55">
        <f t="shared" si="6"/>
        <v>-0.51055555555555543</v>
      </c>
      <c r="AG23" s="55">
        <f t="shared" si="7"/>
        <v>-0.10777777777778397</v>
      </c>
      <c r="AH23" s="55">
        <f t="shared" si="8"/>
        <v>0.29499999999998749</v>
      </c>
      <c r="AI23" s="55">
        <f t="shared" si="9"/>
        <v>0.59249999999997272</v>
      </c>
      <c r="AJ23" s="55">
        <f t="shared" si="10"/>
        <v>-0.38727941176470893</v>
      </c>
    </row>
    <row r="24" spans="1:36" ht="14.45" x14ac:dyDescent="0.3">
      <c r="A24" s="11">
        <v>20</v>
      </c>
      <c r="B24" s="51">
        <v>98.939411764705881</v>
      </c>
      <c r="C24" s="51">
        <v>113.89303921568627</v>
      </c>
      <c r="D24" s="51">
        <v>128.84666666666666</v>
      </c>
      <c r="E24" s="51">
        <v>136.33155555555555</v>
      </c>
      <c r="F24" s="51">
        <v>143.81644444444444</v>
      </c>
      <c r="G24" s="51">
        <v>151.30133333333333</v>
      </c>
      <c r="H24" s="51">
        <v>173.22422222222221</v>
      </c>
      <c r="I24" s="51">
        <v>195.14711111111112</v>
      </c>
      <c r="J24" s="51">
        <v>217.07</v>
      </c>
      <c r="K24" s="54">
        <v>271.12</v>
      </c>
      <c r="M24" s="4">
        <v>20</v>
      </c>
      <c r="N24" s="51">
        <v>98.593529411764706</v>
      </c>
      <c r="O24" s="51">
        <v>113.38509803921569</v>
      </c>
      <c r="P24" s="51">
        <v>128.17666666666668</v>
      </c>
      <c r="Q24" s="51">
        <v>135.58333333333334</v>
      </c>
      <c r="R24" s="51">
        <v>142.98999999999998</v>
      </c>
      <c r="S24" s="51">
        <v>150.39666666666665</v>
      </c>
      <c r="T24" s="51">
        <v>172.73111111111109</v>
      </c>
      <c r="U24" s="51">
        <v>195.06555555555556</v>
      </c>
      <c r="V24" s="51">
        <v>217.4</v>
      </c>
      <c r="W24" s="54">
        <v>271.73</v>
      </c>
      <c r="X24" s="17"/>
      <c r="Y24" s="11">
        <v>20</v>
      </c>
      <c r="Z24" s="55">
        <f t="shared" si="0"/>
        <v>-0.34588235294117453</v>
      </c>
      <c r="AA24" s="55">
        <f t="shared" si="1"/>
        <v>-0.50794117647058101</v>
      </c>
      <c r="AB24" s="55">
        <f t="shared" si="2"/>
        <v>-0.66999999999998749</v>
      </c>
      <c r="AC24" s="55">
        <f t="shared" si="3"/>
        <v>-0.74822222222221058</v>
      </c>
      <c r="AD24" s="55">
        <f t="shared" si="4"/>
        <v>-0.82644444444446208</v>
      </c>
      <c r="AE24" s="55">
        <f t="shared" si="5"/>
        <v>-0.90466666666668516</v>
      </c>
      <c r="AF24" s="55">
        <f t="shared" si="6"/>
        <v>-0.49311111111111927</v>
      </c>
      <c r="AG24" s="55">
        <f t="shared" si="7"/>
        <v>-8.1555555555553383E-2</v>
      </c>
      <c r="AH24" s="55">
        <f t="shared" si="8"/>
        <v>0.33000000000001251</v>
      </c>
      <c r="AI24" s="55">
        <f t="shared" si="9"/>
        <v>0.61000000000001364</v>
      </c>
      <c r="AJ24" s="55">
        <f t="shared" si="10"/>
        <v>-0.36378235294117472</v>
      </c>
    </row>
    <row r="25" spans="1:36" ht="14.45" x14ac:dyDescent="0.3">
      <c r="A25" s="11">
        <v>21</v>
      </c>
      <c r="B25" s="51">
        <v>100.44117647058823</v>
      </c>
      <c r="C25" s="51">
        <v>115.29558823529412</v>
      </c>
      <c r="D25" s="51">
        <v>130.15</v>
      </c>
      <c r="E25" s="51">
        <v>137.54533333333333</v>
      </c>
      <c r="F25" s="51">
        <v>144.94066666666666</v>
      </c>
      <c r="G25" s="51">
        <v>152.33599999999998</v>
      </c>
      <c r="H25" s="51">
        <v>174.20233333333331</v>
      </c>
      <c r="I25" s="51">
        <v>196.06866666666667</v>
      </c>
      <c r="J25" s="51">
        <v>217.935</v>
      </c>
      <c r="K25" s="54">
        <v>271.55250000000001</v>
      </c>
      <c r="M25" s="4">
        <v>21</v>
      </c>
      <c r="N25" s="51">
        <v>100.14294117647059</v>
      </c>
      <c r="O25" s="51">
        <v>114.82147058823529</v>
      </c>
      <c r="P25" s="51">
        <v>129.5</v>
      </c>
      <c r="Q25" s="51">
        <v>136.81333333333333</v>
      </c>
      <c r="R25" s="51">
        <v>144.12666666666667</v>
      </c>
      <c r="S25" s="51">
        <v>151.44</v>
      </c>
      <c r="T25" s="51">
        <v>173.72666666666666</v>
      </c>
      <c r="U25" s="51">
        <v>196.01333333333335</v>
      </c>
      <c r="V25" s="51">
        <v>218.3</v>
      </c>
      <c r="W25" s="54">
        <v>272.18</v>
      </c>
      <c r="X25" s="17"/>
      <c r="Y25" s="11">
        <v>21</v>
      </c>
      <c r="Z25" s="55">
        <f t="shared" si="0"/>
        <v>-0.29823529411764582</v>
      </c>
      <c r="AA25" s="55">
        <f t="shared" si="1"/>
        <v>-0.47411764705883286</v>
      </c>
      <c r="AB25" s="55">
        <f t="shared" si="2"/>
        <v>-0.65000000000000568</v>
      </c>
      <c r="AC25" s="55">
        <f t="shared" si="3"/>
        <v>-0.73199999999999932</v>
      </c>
      <c r="AD25" s="55">
        <f t="shared" si="4"/>
        <v>-0.81399999999999295</v>
      </c>
      <c r="AE25" s="55">
        <f t="shared" si="5"/>
        <v>-0.89599999999998658</v>
      </c>
      <c r="AF25" s="55">
        <f t="shared" si="6"/>
        <v>-0.47566666666665469</v>
      </c>
      <c r="AG25" s="55">
        <f t="shared" si="7"/>
        <v>-5.5333333333322798E-2</v>
      </c>
      <c r="AH25" s="55">
        <f t="shared" si="8"/>
        <v>0.36500000000000909</v>
      </c>
      <c r="AI25" s="55">
        <f t="shared" si="9"/>
        <v>0.62749999999999773</v>
      </c>
      <c r="AJ25" s="55">
        <f t="shared" si="10"/>
        <v>-0.34028529411764341</v>
      </c>
    </row>
    <row r="26" spans="1:36" ht="14.45" x14ac:dyDescent="0.3">
      <c r="A26" s="11">
        <v>22</v>
      </c>
      <c r="B26" s="51">
        <v>101.94294117647058</v>
      </c>
      <c r="C26" s="51">
        <v>116.69813725490197</v>
      </c>
      <c r="D26" s="51">
        <v>131.45333333333335</v>
      </c>
      <c r="E26" s="51">
        <v>138.75911111111111</v>
      </c>
      <c r="F26" s="51">
        <v>146.0648888888889</v>
      </c>
      <c r="G26" s="51">
        <v>153.37066666666666</v>
      </c>
      <c r="H26" s="51">
        <v>175.18044444444445</v>
      </c>
      <c r="I26" s="51">
        <v>196.99022222222223</v>
      </c>
      <c r="J26" s="51">
        <v>218.8</v>
      </c>
      <c r="K26" s="54">
        <v>271.98500000000001</v>
      </c>
      <c r="M26" s="4">
        <v>22</v>
      </c>
      <c r="N26" s="51">
        <v>101.69235294117647</v>
      </c>
      <c r="O26" s="51">
        <v>116.25784313725489</v>
      </c>
      <c r="P26" s="51">
        <v>130.82333333333332</v>
      </c>
      <c r="Q26" s="51">
        <v>138.04333333333332</v>
      </c>
      <c r="R26" s="51">
        <v>145.26333333333332</v>
      </c>
      <c r="S26" s="51">
        <v>152.48333333333332</v>
      </c>
      <c r="T26" s="51">
        <v>174.7222222222222</v>
      </c>
      <c r="U26" s="51">
        <v>196.96111111111111</v>
      </c>
      <c r="V26" s="51">
        <v>219.2</v>
      </c>
      <c r="W26" s="54">
        <v>272.63</v>
      </c>
      <c r="X26" s="17"/>
      <c r="Y26" s="11">
        <v>22</v>
      </c>
      <c r="Z26" s="55">
        <f t="shared" si="0"/>
        <v>-0.25058823529411711</v>
      </c>
      <c r="AA26" s="55">
        <f t="shared" si="1"/>
        <v>-0.44029411764707049</v>
      </c>
      <c r="AB26" s="55">
        <f t="shared" si="2"/>
        <v>-0.63000000000002387</v>
      </c>
      <c r="AC26" s="55">
        <f t="shared" si="3"/>
        <v>-0.71577777777778806</v>
      </c>
      <c r="AD26" s="55">
        <f t="shared" si="4"/>
        <v>-0.80155555555558067</v>
      </c>
      <c r="AE26" s="55">
        <f t="shared" si="5"/>
        <v>-0.88733333333334485</v>
      </c>
      <c r="AF26" s="55">
        <f t="shared" si="6"/>
        <v>-0.45822222222224696</v>
      </c>
      <c r="AG26" s="55">
        <f t="shared" si="7"/>
        <v>-2.9111111111120636E-2</v>
      </c>
      <c r="AH26" s="55">
        <f t="shared" si="8"/>
        <v>0.39999999999997726</v>
      </c>
      <c r="AI26" s="55">
        <f t="shared" si="9"/>
        <v>0.64499999999998181</v>
      </c>
      <c r="AJ26" s="55">
        <f t="shared" si="10"/>
        <v>-0.31678823529413336</v>
      </c>
    </row>
    <row r="27" spans="1:36" ht="14.45" x14ac:dyDescent="0.3">
      <c r="A27" s="11">
        <v>23</v>
      </c>
      <c r="B27" s="51">
        <v>103.44470588235295</v>
      </c>
      <c r="C27" s="51">
        <v>118.1006862745098</v>
      </c>
      <c r="D27" s="51">
        <v>132.75666666666666</v>
      </c>
      <c r="E27" s="51">
        <v>139.97288888888889</v>
      </c>
      <c r="F27" s="51">
        <v>147.18911111111109</v>
      </c>
      <c r="G27" s="51">
        <v>154.40533333333332</v>
      </c>
      <c r="H27" s="51">
        <v>176.15855555555555</v>
      </c>
      <c r="I27" s="51">
        <v>197.91177777777776</v>
      </c>
      <c r="J27" s="51">
        <v>219.66499999999999</v>
      </c>
      <c r="K27" s="54">
        <v>272.41749999999996</v>
      </c>
      <c r="M27" s="4">
        <v>23</v>
      </c>
      <c r="N27" s="51">
        <v>103.24176470588236</v>
      </c>
      <c r="O27" s="51">
        <v>117.69421568627452</v>
      </c>
      <c r="P27" s="51">
        <v>132.14666666666668</v>
      </c>
      <c r="Q27" s="51">
        <v>139.27333333333334</v>
      </c>
      <c r="R27" s="51">
        <v>146.4</v>
      </c>
      <c r="S27" s="51">
        <v>153.52666666666667</v>
      </c>
      <c r="T27" s="51">
        <v>175.71777777777777</v>
      </c>
      <c r="U27" s="51">
        <v>197.9088888888889</v>
      </c>
      <c r="V27" s="51">
        <v>220.1</v>
      </c>
      <c r="W27" s="54">
        <v>273.08</v>
      </c>
      <c r="X27" s="17"/>
      <c r="Y27" s="11">
        <v>23</v>
      </c>
      <c r="Z27" s="55">
        <f t="shared" si="0"/>
        <v>-0.2029411764705884</v>
      </c>
      <c r="AA27" s="55">
        <f t="shared" si="1"/>
        <v>-0.40647058823527971</v>
      </c>
      <c r="AB27" s="55">
        <f t="shared" si="2"/>
        <v>-0.60999999999998522</v>
      </c>
      <c r="AC27" s="55">
        <f t="shared" si="3"/>
        <v>-0.69955555555554838</v>
      </c>
      <c r="AD27" s="55">
        <f t="shared" si="4"/>
        <v>-0.78911111111108312</v>
      </c>
      <c r="AE27" s="55">
        <f t="shared" si="5"/>
        <v>-0.87866666666664628</v>
      </c>
      <c r="AF27" s="55">
        <f t="shared" si="6"/>
        <v>-0.44077777777778238</v>
      </c>
      <c r="AG27" s="55">
        <f t="shared" si="7"/>
        <v>-2.8888888888616293E-3</v>
      </c>
      <c r="AH27" s="55">
        <f t="shared" si="8"/>
        <v>0.43500000000000227</v>
      </c>
      <c r="AI27" s="55">
        <f t="shared" si="9"/>
        <v>0.66250000000002274</v>
      </c>
      <c r="AJ27" s="55">
        <f t="shared" si="10"/>
        <v>-0.29329117647057501</v>
      </c>
    </row>
    <row r="28" spans="1:36" ht="14.45" x14ac:dyDescent="0.3">
      <c r="A28" s="11">
        <v>24</v>
      </c>
      <c r="B28" s="51">
        <v>104.9464705882353</v>
      </c>
      <c r="C28" s="51">
        <v>119.50323529411764</v>
      </c>
      <c r="D28" s="51">
        <v>134.06</v>
      </c>
      <c r="E28" s="51">
        <v>141.18666666666667</v>
      </c>
      <c r="F28" s="51">
        <v>148.31333333333333</v>
      </c>
      <c r="G28" s="51">
        <v>155.44</v>
      </c>
      <c r="H28" s="51">
        <v>177.13666666666666</v>
      </c>
      <c r="I28" s="51">
        <v>198.83333333333334</v>
      </c>
      <c r="J28" s="51">
        <v>220.53</v>
      </c>
      <c r="K28" s="54">
        <v>272.84999999999997</v>
      </c>
      <c r="M28" s="4">
        <v>24</v>
      </c>
      <c r="N28" s="51">
        <v>104.79117647058823</v>
      </c>
      <c r="O28" s="51">
        <v>119.13058823529411</v>
      </c>
      <c r="P28" s="51">
        <v>133.47</v>
      </c>
      <c r="Q28" s="51">
        <v>140.50333333333333</v>
      </c>
      <c r="R28" s="51">
        <v>147.53666666666666</v>
      </c>
      <c r="S28" s="51">
        <v>154.57</v>
      </c>
      <c r="T28" s="51">
        <v>176.71333333333334</v>
      </c>
      <c r="U28" s="51">
        <v>198.85666666666665</v>
      </c>
      <c r="V28" s="51">
        <v>221</v>
      </c>
      <c r="W28" s="54">
        <v>273.52999999999997</v>
      </c>
      <c r="X28" s="17"/>
      <c r="Y28" s="11">
        <v>24</v>
      </c>
      <c r="Z28" s="55">
        <f t="shared" si="0"/>
        <v>-0.1552941176470739</v>
      </c>
      <c r="AA28" s="55">
        <f t="shared" si="1"/>
        <v>-0.37264705882353155</v>
      </c>
      <c r="AB28" s="55">
        <f t="shared" si="2"/>
        <v>-0.59000000000000341</v>
      </c>
      <c r="AC28" s="55">
        <f t="shared" si="3"/>
        <v>-0.68333333333333712</v>
      </c>
      <c r="AD28" s="55">
        <f t="shared" si="4"/>
        <v>-0.77666666666667084</v>
      </c>
      <c r="AE28" s="55">
        <f t="shared" si="5"/>
        <v>-0.87000000000000455</v>
      </c>
      <c r="AF28" s="55">
        <f t="shared" si="6"/>
        <v>-0.4233333333333178</v>
      </c>
      <c r="AG28" s="55">
        <f t="shared" si="7"/>
        <v>2.3333333333312112E-2</v>
      </c>
      <c r="AH28" s="55">
        <f t="shared" si="8"/>
        <v>0.46999999999999886</v>
      </c>
      <c r="AI28" s="55">
        <f t="shared" si="9"/>
        <v>0.68000000000000682</v>
      </c>
      <c r="AJ28" s="55">
        <f t="shared" si="10"/>
        <v>-0.26979411764706213</v>
      </c>
    </row>
    <row r="29" spans="1:36" ht="14.45" x14ac:dyDescent="0.3">
      <c r="A29" s="11">
        <v>25</v>
      </c>
      <c r="B29" s="51">
        <v>106.44823529411765</v>
      </c>
      <c r="C29" s="51">
        <v>120.90578431372549</v>
      </c>
      <c r="D29" s="51">
        <v>135.36333333333334</v>
      </c>
      <c r="E29" s="51">
        <v>142.40044444444445</v>
      </c>
      <c r="F29" s="51">
        <v>149.43755555555558</v>
      </c>
      <c r="G29" s="51">
        <v>156.47466666666668</v>
      </c>
      <c r="H29" s="51">
        <v>178.11477777777779</v>
      </c>
      <c r="I29" s="51">
        <v>199.7548888888889</v>
      </c>
      <c r="J29" s="51">
        <v>221.39500000000001</v>
      </c>
      <c r="K29" s="54">
        <v>273.28249999999997</v>
      </c>
      <c r="M29" s="4">
        <v>25</v>
      </c>
      <c r="N29" s="51">
        <v>106.34058823529412</v>
      </c>
      <c r="O29" s="51">
        <v>120.56696078431372</v>
      </c>
      <c r="P29" s="51">
        <v>134.79333333333332</v>
      </c>
      <c r="Q29" s="51">
        <v>141.73333333333332</v>
      </c>
      <c r="R29" s="51">
        <v>148.67333333333332</v>
      </c>
      <c r="S29" s="51">
        <v>155.61333333333332</v>
      </c>
      <c r="T29" s="51">
        <v>177.70888888888888</v>
      </c>
      <c r="U29" s="51">
        <v>199.80444444444444</v>
      </c>
      <c r="V29" s="51">
        <v>221.9</v>
      </c>
      <c r="W29" s="54">
        <v>273.98</v>
      </c>
      <c r="X29" s="17"/>
      <c r="Y29" s="11">
        <v>25</v>
      </c>
      <c r="Z29" s="55">
        <f t="shared" si="0"/>
        <v>-0.10764705882353098</v>
      </c>
      <c r="AA29" s="55">
        <f t="shared" si="1"/>
        <v>-0.33882352941176919</v>
      </c>
      <c r="AB29" s="55">
        <f t="shared" si="2"/>
        <v>-0.5700000000000216</v>
      </c>
      <c r="AC29" s="55">
        <f t="shared" si="3"/>
        <v>-0.66711111111112587</v>
      </c>
      <c r="AD29" s="55">
        <f t="shared" si="4"/>
        <v>-0.76422222222225855</v>
      </c>
      <c r="AE29" s="55">
        <f t="shared" si="5"/>
        <v>-0.86133333333336282</v>
      </c>
      <c r="AF29" s="55">
        <f t="shared" si="6"/>
        <v>-0.40588888888891006</v>
      </c>
      <c r="AG29" s="55">
        <f t="shared" si="7"/>
        <v>4.9555555555542696E-2</v>
      </c>
      <c r="AH29" s="55">
        <f t="shared" si="8"/>
        <v>0.50499999999999545</v>
      </c>
      <c r="AI29" s="55">
        <f t="shared" si="9"/>
        <v>0.69750000000004775</v>
      </c>
      <c r="AJ29" s="55">
        <f t="shared" si="10"/>
        <v>-0.24629705882353931</v>
      </c>
    </row>
    <row r="30" spans="1:36" ht="14.45" x14ac:dyDescent="0.3">
      <c r="A30" s="11">
        <v>26</v>
      </c>
      <c r="B30" s="51">
        <v>107.95</v>
      </c>
      <c r="C30" s="51">
        <v>122.30833333333334</v>
      </c>
      <c r="D30" s="51">
        <v>136.66666666666669</v>
      </c>
      <c r="E30" s="51">
        <v>143.61422222222222</v>
      </c>
      <c r="F30" s="51">
        <v>150.56177777777779</v>
      </c>
      <c r="G30" s="51">
        <v>157.50933333333333</v>
      </c>
      <c r="H30" s="51">
        <v>179.09288888888889</v>
      </c>
      <c r="I30" s="51">
        <v>200.67644444444443</v>
      </c>
      <c r="J30" s="51">
        <v>222.26</v>
      </c>
      <c r="K30" s="54">
        <v>273.71499999999997</v>
      </c>
      <c r="M30" s="4">
        <v>26</v>
      </c>
      <c r="N30" s="51">
        <v>107.89</v>
      </c>
      <c r="O30" s="51">
        <v>122.00333333333333</v>
      </c>
      <c r="P30" s="51">
        <v>136.11666666666667</v>
      </c>
      <c r="Q30" s="51">
        <v>142.96333333333334</v>
      </c>
      <c r="R30" s="51">
        <v>149.81</v>
      </c>
      <c r="S30" s="51">
        <v>156.65666666666667</v>
      </c>
      <c r="T30" s="51">
        <v>178.70444444444445</v>
      </c>
      <c r="U30" s="51">
        <v>200.75222222222223</v>
      </c>
      <c r="V30" s="51">
        <v>222.8</v>
      </c>
      <c r="W30" s="54">
        <v>274.43</v>
      </c>
      <c r="X30" s="17"/>
      <c r="Y30" s="11">
        <v>26</v>
      </c>
      <c r="Z30" s="55">
        <f t="shared" si="0"/>
        <v>-6.0000000000002274E-2</v>
      </c>
      <c r="AA30" s="55">
        <f t="shared" si="1"/>
        <v>-0.30500000000000682</v>
      </c>
      <c r="AB30" s="55">
        <f t="shared" si="2"/>
        <v>-0.55000000000001137</v>
      </c>
      <c r="AC30" s="55">
        <f t="shared" si="3"/>
        <v>-0.65088888888888619</v>
      </c>
      <c r="AD30" s="55">
        <f t="shared" si="4"/>
        <v>-0.75177777777778942</v>
      </c>
      <c r="AE30" s="55">
        <f t="shared" si="5"/>
        <v>-0.85266666666666424</v>
      </c>
      <c r="AF30" s="55">
        <f t="shared" si="6"/>
        <v>-0.38844444444444548</v>
      </c>
      <c r="AG30" s="55">
        <f t="shared" si="7"/>
        <v>7.5777777777801703E-2</v>
      </c>
      <c r="AH30" s="55">
        <f t="shared" si="8"/>
        <v>0.54000000000002046</v>
      </c>
      <c r="AI30" s="55">
        <f t="shared" si="9"/>
        <v>0.71500000000003183</v>
      </c>
      <c r="AJ30" s="55">
        <f t="shared" si="10"/>
        <v>-0.22279999999999517</v>
      </c>
    </row>
    <row r="31" spans="1:36" ht="14.45" x14ac:dyDescent="0.3">
      <c r="A31" s="11">
        <v>27</v>
      </c>
      <c r="B31" s="51">
        <v>109.45176470588235</v>
      </c>
      <c r="C31" s="51">
        <v>123.71088235294118</v>
      </c>
      <c r="D31" s="51">
        <v>137.97</v>
      </c>
      <c r="E31" s="51">
        <v>144.828</v>
      </c>
      <c r="F31" s="51">
        <v>151.68599999999998</v>
      </c>
      <c r="G31" s="51">
        <v>158.54399999999998</v>
      </c>
      <c r="H31" s="51">
        <v>180.071</v>
      </c>
      <c r="I31" s="51">
        <v>201.59799999999998</v>
      </c>
      <c r="J31" s="51">
        <v>223.125</v>
      </c>
      <c r="K31" s="54">
        <v>274.14749999999998</v>
      </c>
      <c r="M31" s="4">
        <v>27</v>
      </c>
      <c r="N31" s="51">
        <v>109.43941176470588</v>
      </c>
      <c r="O31" s="51">
        <v>123.43970588235294</v>
      </c>
      <c r="P31" s="51">
        <v>137.44</v>
      </c>
      <c r="Q31" s="51">
        <v>144.19333333333333</v>
      </c>
      <c r="R31" s="51">
        <v>150.94666666666666</v>
      </c>
      <c r="S31" s="51">
        <v>157.69999999999999</v>
      </c>
      <c r="T31" s="51">
        <v>179.7</v>
      </c>
      <c r="U31" s="51">
        <v>201.7</v>
      </c>
      <c r="V31" s="51">
        <v>223.7</v>
      </c>
      <c r="W31" s="54">
        <v>274.88</v>
      </c>
      <c r="X31" s="17"/>
      <c r="Y31" s="11">
        <v>27</v>
      </c>
      <c r="Z31" s="55">
        <f t="shared" si="0"/>
        <v>-1.2352941176473564E-2</v>
      </c>
      <c r="AA31" s="55">
        <f t="shared" si="1"/>
        <v>-0.27117647058824446</v>
      </c>
      <c r="AB31" s="55">
        <f t="shared" si="2"/>
        <v>-0.53000000000000114</v>
      </c>
      <c r="AC31" s="55">
        <f t="shared" si="3"/>
        <v>-0.63466666666667493</v>
      </c>
      <c r="AD31" s="55">
        <f t="shared" si="4"/>
        <v>-0.7393333333333203</v>
      </c>
      <c r="AE31" s="55">
        <f t="shared" si="5"/>
        <v>-0.84399999999999409</v>
      </c>
      <c r="AF31" s="55">
        <f t="shared" si="6"/>
        <v>-0.37100000000000932</v>
      </c>
      <c r="AG31" s="55">
        <f t="shared" si="7"/>
        <v>0.10200000000000387</v>
      </c>
      <c r="AH31" s="55">
        <f t="shared" si="8"/>
        <v>0.57499999999998863</v>
      </c>
      <c r="AI31" s="55">
        <f t="shared" si="9"/>
        <v>0.73250000000001592</v>
      </c>
      <c r="AJ31" s="55">
        <f t="shared" si="10"/>
        <v>-0.19930294117647093</v>
      </c>
    </row>
    <row r="32" spans="1:36" ht="14.45" x14ac:dyDescent="0.3">
      <c r="A32" s="11">
        <v>28</v>
      </c>
      <c r="B32" s="51">
        <v>110.95352941176472</v>
      </c>
      <c r="C32" s="51">
        <v>125.11343137254903</v>
      </c>
      <c r="D32" s="51">
        <v>139.27333333333334</v>
      </c>
      <c r="E32" s="51">
        <v>146.04177777777778</v>
      </c>
      <c r="F32" s="51">
        <v>152.81022222222222</v>
      </c>
      <c r="G32" s="51">
        <v>159.57866666666666</v>
      </c>
      <c r="H32" s="51">
        <v>181.0491111111111</v>
      </c>
      <c r="I32" s="51">
        <v>202.51955555555557</v>
      </c>
      <c r="J32" s="51">
        <v>223.99</v>
      </c>
      <c r="K32" s="54">
        <v>274.58</v>
      </c>
      <c r="M32" s="4">
        <v>28</v>
      </c>
      <c r="N32" s="51">
        <v>110.98882352941176</v>
      </c>
      <c r="O32" s="51">
        <v>124.87607843137255</v>
      </c>
      <c r="P32" s="51">
        <v>138.76333333333332</v>
      </c>
      <c r="Q32" s="51">
        <v>145.42333333333332</v>
      </c>
      <c r="R32" s="51">
        <v>152.08333333333334</v>
      </c>
      <c r="S32" s="51">
        <v>158.74333333333334</v>
      </c>
      <c r="T32" s="51">
        <v>180.69555555555556</v>
      </c>
      <c r="U32" s="51">
        <v>202.64777777777778</v>
      </c>
      <c r="V32" s="51">
        <v>224.6</v>
      </c>
      <c r="W32" s="54">
        <v>275.33</v>
      </c>
      <c r="X32" s="17"/>
      <c r="Y32" s="11">
        <v>28</v>
      </c>
      <c r="Z32" s="55">
        <f t="shared" si="0"/>
        <v>3.5294117647040935E-2</v>
      </c>
      <c r="AA32" s="55">
        <f t="shared" si="1"/>
        <v>-0.23735294117648209</v>
      </c>
      <c r="AB32" s="55">
        <f t="shared" si="2"/>
        <v>-0.51000000000001933</v>
      </c>
      <c r="AC32" s="55">
        <f t="shared" si="3"/>
        <v>-0.61844444444446367</v>
      </c>
      <c r="AD32" s="55">
        <f t="shared" si="4"/>
        <v>-0.72688888888887959</v>
      </c>
      <c r="AE32" s="55">
        <f t="shared" si="5"/>
        <v>-0.83533333333332394</v>
      </c>
      <c r="AF32" s="55">
        <f t="shared" si="6"/>
        <v>-0.35355555555554474</v>
      </c>
      <c r="AG32" s="55">
        <f t="shared" si="7"/>
        <v>0.12822222222220603</v>
      </c>
      <c r="AH32" s="55">
        <f t="shared" si="8"/>
        <v>0.60999999999998522</v>
      </c>
      <c r="AI32" s="55">
        <f t="shared" si="9"/>
        <v>0.75</v>
      </c>
      <c r="AJ32" s="55">
        <f t="shared" si="10"/>
        <v>-0.17580588235294811</v>
      </c>
    </row>
    <row r="33" spans="1:36" ht="14.45" x14ac:dyDescent="0.3">
      <c r="A33" s="11">
        <v>29</v>
      </c>
      <c r="B33" s="51">
        <v>112.45529411764707</v>
      </c>
      <c r="C33" s="51">
        <v>126.51598039215686</v>
      </c>
      <c r="D33" s="51">
        <v>140.57666666666665</v>
      </c>
      <c r="E33" s="51">
        <v>147.25555555555556</v>
      </c>
      <c r="F33" s="51">
        <v>153.93444444444444</v>
      </c>
      <c r="G33" s="51">
        <v>160.61333333333334</v>
      </c>
      <c r="H33" s="51">
        <v>182.02722222222224</v>
      </c>
      <c r="I33" s="51">
        <v>203.4411111111111</v>
      </c>
      <c r="J33" s="51">
        <v>224.85499999999999</v>
      </c>
      <c r="K33" s="54">
        <v>275.01249999999999</v>
      </c>
      <c r="M33" s="4">
        <v>29</v>
      </c>
      <c r="N33" s="51">
        <v>112.53823529411764</v>
      </c>
      <c r="O33" s="51">
        <v>126.31245098039216</v>
      </c>
      <c r="P33" s="51">
        <v>140.08666666666667</v>
      </c>
      <c r="Q33" s="51">
        <v>146.65333333333334</v>
      </c>
      <c r="R33" s="51">
        <v>153.22</v>
      </c>
      <c r="S33" s="51">
        <v>159.78666666666666</v>
      </c>
      <c r="T33" s="51">
        <v>181.6911111111111</v>
      </c>
      <c r="U33" s="51">
        <v>203.59555555555556</v>
      </c>
      <c r="V33" s="51">
        <v>225.5</v>
      </c>
      <c r="W33" s="54">
        <v>275.77999999999997</v>
      </c>
      <c r="X33" s="17"/>
      <c r="Y33" s="11">
        <v>29</v>
      </c>
      <c r="Z33" s="55">
        <f t="shared" si="0"/>
        <v>8.2941176470569644E-2</v>
      </c>
      <c r="AA33" s="55">
        <f t="shared" si="1"/>
        <v>-0.20352941176470551</v>
      </c>
      <c r="AB33" s="55">
        <f t="shared" si="2"/>
        <v>-0.48999999999998067</v>
      </c>
      <c r="AC33" s="55">
        <f t="shared" si="3"/>
        <v>-0.60222222222222399</v>
      </c>
      <c r="AD33" s="55">
        <f t="shared" si="4"/>
        <v>-0.71444444444443889</v>
      </c>
      <c r="AE33" s="55">
        <f t="shared" si="5"/>
        <v>-0.8266666666666822</v>
      </c>
      <c r="AF33" s="55">
        <f t="shared" si="6"/>
        <v>-0.33611111111113701</v>
      </c>
      <c r="AG33" s="55">
        <f t="shared" si="7"/>
        <v>0.15444444444446503</v>
      </c>
      <c r="AH33" s="55">
        <f t="shared" si="8"/>
        <v>0.64500000000001023</v>
      </c>
      <c r="AI33" s="55">
        <f t="shared" si="9"/>
        <v>0.76749999999998408</v>
      </c>
      <c r="AJ33" s="55">
        <f t="shared" si="10"/>
        <v>-0.15230882352941394</v>
      </c>
    </row>
    <row r="34" spans="1:36" ht="14.45" x14ac:dyDescent="0.3">
      <c r="A34" s="11">
        <v>30</v>
      </c>
      <c r="B34" s="51">
        <v>113.95705882352942</v>
      </c>
      <c r="C34" s="51">
        <v>127.91852941176471</v>
      </c>
      <c r="D34" s="51">
        <v>141.88</v>
      </c>
      <c r="E34" s="51">
        <v>148.46933333333334</v>
      </c>
      <c r="F34" s="51">
        <v>155.05866666666665</v>
      </c>
      <c r="G34" s="51">
        <v>161.648</v>
      </c>
      <c r="H34" s="51">
        <v>183.00533333333334</v>
      </c>
      <c r="I34" s="51">
        <v>204.36266666666666</v>
      </c>
      <c r="J34" s="51">
        <v>225.72</v>
      </c>
      <c r="K34" s="54">
        <v>275.44499999999999</v>
      </c>
      <c r="M34" s="4">
        <v>30</v>
      </c>
      <c r="N34" s="51">
        <v>114.08764705882353</v>
      </c>
      <c r="O34" s="51">
        <v>127.74882352941177</v>
      </c>
      <c r="P34" s="51">
        <v>141.41</v>
      </c>
      <c r="Q34" s="51">
        <v>147.88333333333333</v>
      </c>
      <c r="R34" s="51">
        <v>154.35666666666665</v>
      </c>
      <c r="S34" s="51">
        <v>160.82999999999998</v>
      </c>
      <c r="T34" s="51">
        <v>182.68666666666667</v>
      </c>
      <c r="U34" s="51">
        <v>204.54333333333332</v>
      </c>
      <c r="V34" s="51">
        <v>226.4</v>
      </c>
      <c r="W34" s="54">
        <v>276.23</v>
      </c>
      <c r="X34" s="17"/>
      <c r="Y34" s="11">
        <v>30</v>
      </c>
      <c r="Z34" s="76">
        <f t="shared" si="0"/>
        <v>0.13058823529411256</v>
      </c>
      <c r="AA34" s="76">
        <f t="shared" si="1"/>
        <v>-0.16970588235294315</v>
      </c>
      <c r="AB34" s="76">
        <f t="shared" si="2"/>
        <v>-0.46999999999999886</v>
      </c>
      <c r="AC34" s="76">
        <f t="shared" si="3"/>
        <v>-0.58600000000001273</v>
      </c>
      <c r="AD34" s="76">
        <f t="shared" si="4"/>
        <v>-0.70199999999999818</v>
      </c>
      <c r="AE34" s="76">
        <f t="shared" si="5"/>
        <v>-0.81800000000001205</v>
      </c>
      <c r="AF34" s="76">
        <f t="shared" si="6"/>
        <v>-0.31866666666667243</v>
      </c>
      <c r="AG34" s="76">
        <f t="shared" si="7"/>
        <v>0.1806666666666672</v>
      </c>
      <c r="AH34" s="76">
        <f t="shared" si="8"/>
        <v>0.68000000000000682</v>
      </c>
      <c r="AI34" s="76">
        <f t="shared" si="9"/>
        <v>0.78500000000002501</v>
      </c>
      <c r="AJ34" s="55">
        <f t="shared" si="10"/>
        <v>-0.12881176470588257</v>
      </c>
    </row>
    <row r="35" spans="1:36" ht="14.45" x14ac:dyDescent="0.3">
      <c r="A35" s="9" t="s">
        <v>23</v>
      </c>
      <c r="B35" s="73">
        <f>AVERAGE(B5:B34)</f>
        <v>89.546754901960782</v>
      </c>
      <c r="C35" s="73">
        <f t="shared" ref="C35:K35" si="11">AVERAGE(C5:C34)</f>
        <v>103.63996078431371</v>
      </c>
      <c r="D35" s="73">
        <f t="shared" si="11"/>
        <v>117.73316666666668</v>
      </c>
      <c r="E35" s="73">
        <f t="shared" si="11"/>
        <v>125.96447777777779</v>
      </c>
      <c r="F35" s="73">
        <f t="shared" si="11"/>
        <v>134.19578888888896</v>
      </c>
      <c r="G35" s="73">
        <f t="shared" si="11"/>
        <v>142.42709999999997</v>
      </c>
      <c r="H35" s="73">
        <f t="shared" si="11"/>
        <v>164.73006666666666</v>
      </c>
      <c r="I35" s="73">
        <f t="shared" si="11"/>
        <v>187.03303333333329</v>
      </c>
      <c r="J35" s="73">
        <f t="shared" si="11"/>
        <v>209.33600000000004</v>
      </c>
      <c r="K35" s="74">
        <f t="shared" si="11"/>
        <v>267.25299999999999</v>
      </c>
      <c r="M35" s="3" t="s">
        <v>23</v>
      </c>
      <c r="N35" s="51">
        <f>AVERAGE(N5:N34)</f>
        <v>89.006137254901944</v>
      </c>
      <c r="O35" s="51">
        <f t="shared" ref="O35:W35" si="12">AVERAGE(O5:O34)</f>
        <v>103.00173529411765</v>
      </c>
      <c r="P35" s="51">
        <f t="shared" si="12"/>
        <v>116.99733333333332</v>
      </c>
      <c r="Q35" s="51">
        <f t="shared" si="12"/>
        <v>125.16644444444445</v>
      </c>
      <c r="R35" s="51">
        <f t="shared" si="12"/>
        <v>133.33555555555554</v>
      </c>
      <c r="S35" s="51">
        <f t="shared" si="12"/>
        <v>141.50466666666665</v>
      </c>
      <c r="T35" s="51">
        <f t="shared" si="12"/>
        <v>164.09844444444443</v>
      </c>
      <c r="U35" s="51">
        <f t="shared" si="12"/>
        <v>186.69222222222223</v>
      </c>
      <c r="V35" s="51">
        <f t="shared" si="12"/>
        <v>209.286</v>
      </c>
      <c r="W35" s="51">
        <f t="shared" si="12"/>
        <v>267.67299999999994</v>
      </c>
      <c r="X35" s="17"/>
      <c r="Y35" s="9" t="s">
        <v>23</v>
      </c>
      <c r="Z35" s="76">
        <f t="shared" si="0"/>
        <v>-0.54061764705883775</v>
      </c>
      <c r="AA35" s="76">
        <f t="shared" si="1"/>
        <v>-0.63822549019606356</v>
      </c>
      <c r="AB35" s="76">
        <f t="shared" si="2"/>
        <v>-0.73583333333336043</v>
      </c>
      <c r="AC35" s="76">
        <f t="shared" si="3"/>
        <v>-0.79803333333333626</v>
      </c>
      <c r="AD35" s="76">
        <f t="shared" si="4"/>
        <v>-0.86023333333341157</v>
      </c>
      <c r="AE35" s="76">
        <f t="shared" si="5"/>
        <v>-0.92243333333331634</v>
      </c>
      <c r="AF35" s="76">
        <f t="shared" si="6"/>
        <v>-0.63162222222223363</v>
      </c>
      <c r="AG35" s="76">
        <f t="shared" si="7"/>
        <v>-0.34081111111106566</v>
      </c>
      <c r="AH35" s="76">
        <f t="shared" si="8"/>
        <v>-5.000000000003979E-2</v>
      </c>
      <c r="AI35" s="76">
        <f t="shared" si="9"/>
        <v>0.41999999999995907</v>
      </c>
      <c r="AJ35" s="55">
        <f t="shared" si="10"/>
        <v>-0.50978098039217057</v>
      </c>
    </row>
    <row r="36" spans="1:36" s="7" customFormat="1" ht="14.45" x14ac:dyDescent="0.3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6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8" spans="1:36" s="77" customFormat="1" ht="13.9" x14ac:dyDescent="0.25">
      <c r="A38" s="81" t="s">
        <v>112</v>
      </c>
      <c r="B38" s="82"/>
      <c r="M38" s="80" t="s">
        <v>122</v>
      </c>
      <c r="Y38" s="80" t="s">
        <v>119</v>
      </c>
    </row>
    <row r="39" spans="1:36" ht="14.45" x14ac:dyDescent="0.3">
      <c r="A39" s="9" t="s">
        <v>0</v>
      </c>
      <c r="B39" s="127" t="s">
        <v>28</v>
      </c>
      <c r="C39" s="128"/>
      <c r="D39" s="128"/>
      <c r="E39" s="128"/>
      <c r="F39" s="128"/>
      <c r="G39" s="128"/>
      <c r="H39" s="128"/>
      <c r="I39" s="128"/>
      <c r="J39" s="128"/>
      <c r="K39" s="128"/>
      <c r="M39" s="5" t="s">
        <v>0</v>
      </c>
      <c r="N39" s="127" t="s">
        <v>28</v>
      </c>
      <c r="O39" s="128"/>
      <c r="P39" s="128"/>
      <c r="Q39" s="128"/>
      <c r="R39" s="128"/>
      <c r="S39" s="128"/>
      <c r="T39" s="128"/>
      <c r="U39" s="128"/>
      <c r="V39" s="128"/>
      <c r="W39" s="128"/>
      <c r="X39" s="23"/>
      <c r="Y39" s="9" t="s">
        <v>0</v>
      </c>
      <c r="Z39" s="127" t="s">
        <v>28</v>
      </c>
      <c r="AA39" s="128"/>
      <c r="AB39" s="128"/>
      <c r="AC39" s="128"/>
      <c r="AD39" s="128"/>
      <c r="AE39" s="128"/>
      <c r="AF39" s="128"/>
      <c r="AG39" s="128"/>
      <c r="AH39" s="128"/>
      <c r="AI39" s="128"/>
      <c r="AJ39" s="33"/>
    </row>
    <row r="40" spans="1:36" ht="14.45" x14ac:dyDescent="0.3">
      <c r="A40" s="9" t="s">
        <v>22</v>
      </c>
      <c r="B40" s="9">
        <v>11</v>
      </c>
      <c r="C40" s="9">
        <v>12</v>
      </c>
      <c r="D40" s="9">
        <v>13</v>
      </c>
      <c r="E40" s="9">
        <v>14</v>
      </c>
      <c r="F40" s="9">
        <v>15</v>
      </c>
      <c r="G40" s="9">
        <v>16</v>
      </c>
      <c r="H40" s="9">
        <v>17</v>
      </c>
      <c r="I40" s="9">
        <v>18</v>
      </c>
      <c r="J40" s="9">
        <v>19</v>
      </c>
      <c r="K40" s="9">
        <v>20</v>
      </c>
      <c r="M40" s="5" t="s">
        <v>22</v>
      </c>
      <c r="N40" s="5">
        <v>11</v>
      </c>
      <c r="O40" s="5">
        <v>12</v>
      </c>
      <c r="P40" s="5">
        <v>13</v>
      </c>
      <c r="Q40" s="5">
        <v>14</v>
      </c>
      <c r="R40" s="5">
        <v>15</v>
      </c>
      <c r="S40" s="5">
        <v>16</v>
      </c>
      <c r="T40" s="5">
        <v>17</v>
      </c>
      <c r="U40" s="5">
        <v>18</v>
      </c>
      <c r="V40" s="5">
        <v>19</v>
      </c>
      <c r="W40" s="5">
        <v>20</v>
      </c>
      <c r="X40" s="16"/>
      <c r="Y40" s="9" t="s">
        <v>22</v>
      </c>
      <c r="Z40" s="57">
        <v>11</v>
      </c>
      <c r="AA40" s="57">
        <v>12</v>
      </c>
      <c r="AB40" s="57">
        <v>13</v>
      </c>
      <c r="AC40" s="57">
        <v>14</v>
      </c>
      <c r="AD40" s="57">
        <v>15</v>
      </c>
      <c r="AE40" s="57">
        <v>16</v>
      </c>
      <c r="AF40" s="57">
        <v>17</v>
      </c>
      <c r="AG40" s="57">
        <v>18</v>
      </c>
      <c r="AH40" s="57">
        <v>19</v>
      </c>
      <c r="AI40" s="57">
        <v>20</v>
      </c>
      <c r="AJ40" s="75" t="s">
        <v>23</v>
      </c>
    </row>
    <row r="41" spans="1:36" ht="14.45" x14ac:dyDescent="0.3">
      <c r="A41" s="9" t="s">
        <v>26</v>
      </c>
      <c r="B41" s="58" t="s">
        <v>11</v>
      </c>
      <c r="C41" s="58" t="s">
        <v>12</v>
      </c>
      <c r="D41" s="58" t="s">
        <v>13</v>
      </c>
      <c r="E41" s="58" t="s">
        <v>14</v>
      </c>
      <c r="F41" s="58" t="s">
        <v>15</v>
      </c>
      <c r="G41" s="58" t="s">
        <v>16</v>
      </c>
      <c r="H41" s="58" t="s">
        <v>17</v>
      </c>
      <c r="I41" s="58" t="s">
        <v>18</v>
      </c>
      <c r="J41" s="58" t="s">
        <v>19</v>
      </c>
      <c r="K41" s="58" t="s">
        <v>20</v>
      </c>
      <c r="M41" s="5" t="s">
        <v>26</v>
      </c>
      <c r="N41" s="58" t="s">
        <v>11</v>
      </c>
      <c r="O41" s="58" t="s">
        <v>12</v>
      </c>
      <c r="P41" s="58" t="s">
        <v>13</v>
      </c>
      <c r="Q41" s="58" t="s">
        <v>14</v>
      </c>
      <c r="R41" s="58" t="s">
        <v>15</v>
      </c>
      <c r="S41" s="58" t="s">
        <v>16</v>
      </c>
      <c r="T41" s="58" t="s">
        <v>17</v>
      </c>
      <c r="U41" s="58" t="s">
        <v>18</v>
      </c>
      <c r="V41" s="58" t="s">
        <v>19</v>
      </c>
      <c r="W41" s="58" t="s">
        <v>20</v>
      </c>
      <c r="X41" s="25"/>
      <c r="Y41" s="9" t="s">
        <v>26</v>
      </c>
      <c r="Z41" s="58" t="s">
        <v>11</v>
      </c>
      <c r="AA41" s="58" t="s">
        <v>12</v>
      </c>
      <c r="AB41" s="58" t="s">
        <v>13</v>
      </c>
      <c r="AC41" s="58" t="s">
        <v>14</v>
      </c>
      <c r="AD41" s="58" t="s">
        <v>15</v>
      </c>
      <c r="AE41" s="58" t="s">
        <v>16</v>
      </c>
      <c r="AF41" s="58" t="s">
        <v>17</v>
      </c>
      <c r="AG41" s="58" t="s">
        <v>18</v>
      </c>
      <c r="AH41" s="58" t="s">
        <v>19</v>
      </c>
      <c r="AI41" s="58" t="s">
        <v>20</v>
      </c>
      <c r="AJ41" s="75" t="s">
        <v>32</v>
      </c>
    </row>
    <row r="42" spans="1:36" ht="14.45" x14ac:dyDescent="0.3">
      <c r="A42" s="10">
        <v>1</v>
      </c>
      <c r="B42" s="87">
        <v>325.16999999999996</v>
      </c>
      <c r="C42" s="87">
        <v>386.4</v>
      </c>
      <c r="D42" s="87">
        <v>447.63</v>
      </c>
      <c r="E42" s="87">
        <v>508.86</v>
      </c>
      <c r="F42" s="87">
        <v>570.09</v>
      </c>
      <c r="G42" s="87">
        <v>769.29666666666662</v>
      </c>
      <c r="H42" s="87">
        <v>968.50333333333333</v>
      </c>
      <c r="I42" s="87">
        <v>1167.71</v>
      </c>
      <c r="J42" s="87">
        <v>1366.9166666666667</v>
      </c>
      <c r="K42" s="87">
        <v>1566.1233333333334</v>
      </c>
      <c r="M42" s="6">
        <v>1</v>
      </c>
      <c r="N42" s="87">
        <v>326.06</v>
      </c>
      <c r="O42" s="87">
        <v>386.31</v>
      </c>
      <c r="P42" s="87">
        <v>446.56</v>
      </c>
      <c r="Q42" s="87">
        <v>506.80999999999995</v>
      </c>
      <c r="R42" s="87">
        <v>567.05999999999995</v>
      </c>
      <c r="S42" s="87">
        <v>762.90999999999985</v>
      </c>
      <c r="T42" s="87">
        <v>958.75999999999988</v>
      </c>
      <c r="U42" s="87">
        <v>1154.6099999999999</v>
      </c>
      <c r="V42" s="87">
        <v>1350.4599999999998</v>
      </c>
      <c r="W42" s="87">
        <v>1546.31</v>
      </c>
      <c r="X42" s="26"/>
      <c r="Y42" s="11">
        <v>1</v>
      </c>
      <c r="Z42" s="55">
        <f t="shared" ref="Z42:Z70" si="13">N42-B42</f>
        <v>0.8900000000000432</v>
      </c>
      <c r="AA42" s="55">
        <f t="shared" ref="AA42:AA70" si="14">O42-C42</f>
        <v>-8.9999999999974989E-2</v>
      </c>
      <c r="AB42" s="55">
        <f t="shared" ref="AB42:AB70" si="15">P42-D42</f>
        <v>-1.0699999999999932</v>
      </c>
      <c r="AC42" s="55">
        <f t="shared" ref="AC42:AC70" si="16">Q42-E42</f>
        <v>-2.0500000000000682</v>
      </c>
      <c r="AD42" s="55">
        <f t="shared" ref="AD42:AD70" si="17">R42-F42</f>
        <v>-3.0300000000000864</v>
      </c>
      <c r="AE42" s="55">
        <f t="shared" ref="AE42:AE70" si="18">S42-G42</f>
        <v>-6.3866666666667697</v>
      </c>
      <c r="AF42" s="55">
        <f t="shared" ref="AF42:AF70" si="19">T42-H42</f>
        <v>-9.7433333333334531</v>
      </c>
      <c r="AG42" s="55">
        <f t="shared" ref="AG42:AG70" si="20">U42-I42</f>
        <v>-13.100000000000136</v>
      </c>
      <c r="AH42" s="55">
        <f t="shared" ref="AH42:AH70" si="21">V42-J42</f>
        <v>-16.456666666666933</v>
      </c>
      <c r="AI42" s="55">
        <f t="shared" ref="AI42:AI70" si="22">W42-K42</f>
        <v>-19.813333333333503</v>
      </c>
      <c r="AJ42" s="55">
        <f>AVERAGE(Z42:AI42)</f>
        <v>-7.0850000000000879</v>
      </c>
    </row>
    <row r="43" spans="1:36" ht="14.45" x14ac:dyDescent="0.3">
      <c r="A43" s="10">
        <v>2</v>
      </c>
      <c r="B43" s="87">
        <v>325.16999999999996</v>
      </c>
      <c r="C43" s="87">
        <v>386.4</v>
      </c>
      <c r="D43" s="87">
        <v>447.63</v>
      </c>
      <c r="E43" s="87">
        <v>508.86</v>
      </c>
      <c r="F43" s="87">
        <v>570.09</v>
      </c>
      <c r="G43" s="87">
        <v>769.29666666666662</v>
      </c>
      <c r="H43" s="87">
        <v>968.50333333333333</v>
      </c>
      <c r="I43" s="87">
        <v>1167.71</v>
      </c>
      <c r="J43" s="87">
        <v>1366.9166666666667</v>
      </c>
      <c r="K43" s="87">
        <v>1566.1233333333334</v>
      </c>
      <c r="M43" s="6">
        <v>2</v>
      </c>
      <c r="N43" s="87">
        <v>326.06</v>
      </c>
      <c r="O43" s="87">
        <v>386.31</v>
      </c>
      <c r="P43" s="87">
        <v>446.56</v>
      </c>
      <c r="Q43" s="87">
        <v>506.80999999999995</v>
      </c>
      <c r="R43" s="87">
        <v>567.05999999999995</v>
      </c>
      <c r="S43" s="87">
        <v>762.90999999999985</v>
      </c>
      <c r="T43" s="87">
        <v>958.75999999999988</v>
      </c>
      <c r="U43" s="87">
        <v>1154.6099999999999</v>
      </c>
      <c r="V43" s="87">
        <v>1350.4599999999998</v>
      </c>
      <c r="W43" s="87">
        <v>1546.31</v>
      </c>
      <c r="X43" s="26"/>
      <c r="Y43" s="11">
        <v>2</v>
      </c>
      <c r="Z43" s="55">
        <f t="shared" si="13"/>
        <v>0.8900000000000432</v>
      </c>
      <c r="AA43" s="55">
        <f t="shared" si="14"/>
        <v>-8.9999999999974989E-2</v>
      </c>
      <c r="AB43" s="55">
        <f t="shared" si="15"/>
        <v>-1.0699999999999932</v>
      </c>
      <c r="AC43" s="55">
        <f t="shared" si="16"/>
        <v>-2.0500000000000682</v>
      </c>
      <c r="AD43" s="55">
        <f t="shared" si="17"/>
        <v>-3.0300000000000864</v>
      </c>
      <c r="AE43" s="55">
        <f t="shared" si="18"/>
        <v>-6.3866666666667697</v>
      </c>
      <c r="AF43" s="55">
        <f t="shared" si="19"/>
        <v>-9.7433333333334531</v>
      </c>
      <c r="AG43" s="55">
        <f t="shared" si="20"/>
        <v>-13.100000000000136</v>
      </c>
      <c r="AH43" s="55">
        <f t="shared" si="21"/>
        <v>-16.456666666666933</v>
      </c>
      <c r="AI43" s="55">
        <f t="shared" si="22"/>
        <v>-19.813333333333503</v>
      </c>
      <c r="AJ43" s="55">
        <f>AVERAGE(Z43:AI43)</f>
        <v>-7.0850000000000879</v>
      </c>
    </row>
    <row r="44" spans="1:36" ht="14.45" x14ac:dyDescent="0.3">
      <c r="A44" s="10">
        <v>3</v>
      </c>
      <c r="B44" s="87">
        <v>325.16999999999996</v>
      </c>
      <c r="C44" s="87">
        <v>386.4</v>
      </c>
      <c r="D44" s="87">
        <v>447.63</v>
      </c>
      <c r="E44" s="87">
        <v>508.86</v>
      </c>
      <c r="F44" s="87">
        <v>570.09</v>
      </c>
      <c r="G44" s="87">
        <v>769.29666666666662</v>
      </c>
      <c r="H44" s="87">
        <v>968.50333333333333</v>
      </c>
      <c r="I44" s="87">
        <v>1167.71</v>
      </c>
      <c r="J44" s="87">
        <v>1366.9166666666667</v>
      </c>
      <c r="K44" s="87">
        <v>1566.1233333333334</v>
      </c>
      <c r="M44" s="6">
        <v>3</v>
      </c>
      <c r="N44" s="87">
        <v>326.06</v>
      </c>
      <c r="O44" s="87">
        <v>386.31</v>
      </c>
      <c r="P44" s="87">
        <v>446.56</v>
      </c>
      <c r="Q44" s="87">
        <v>506.80999999999995</v>
      </c>
      <c r="R44" s="87">
        <v>567.05999999999995</v>
      </c>
      <c r="S44" s="87">
        <v>762.90999999999985</v>
      </c>
      <c r="T44" s="87">
        <v>958.75999999999988</v>
      </c>
      <c r="U44" s="87">
        <v>1154.6099999999999</v>
      </c>
      <c r="V44" s="87">
        <v>1350.4599999999998</v>
      </c>
      <c r="W44" s="87">
        <v>1546.31</v>
      </c>
      <c r="X44" s="26"/>
      <c r="Y44" s="11">
        <v>3</v>
      </c>
      <c r="Z44" s="55">
        <f t="shared" si="13"/>
        <v>0.8900000000000432</v>
      </c>
      <c r="AA44" s="55">
        <f t="shared" si="14"/>
        <v>-8.9999999999974989E-2</v>
      </c>
      <c r="AB44" s="55">
        <f t="shared" si="15"/>
        <v>-1.0699999999999932</v>
      </c>
      <c r="AC44" s="55">
        <f t="shared" si="16"/>
        <v>-2.0500000000000682</v>
      </c>
      <c r="AD44" s="55">
        <f t="shared" si="17"/>
        <v>-3.0300000000000864</v>
      </c>
      <c r="AE44" s="55">
        <f t="shared" si="18"/>
        <v>-6.3866666666667697</v>
      </c>
      <c r="AF44" s="55">
        <f t="shared" si="19"/>
        <v>-9.7433333333334531</v>
      </c>
      <c r="AG44" s="55">
        <f t="shared" si="20"/>
        <v>-13.100000000000136</v>
      </c>
      <c r="AH44" s="55">
        <f t="shared" si="21"/>
        <v>-16.456666666666933</v>
      </c>
      <c r="AI44" s="55">
        <f t="shared" si="22"/>
        <v>-19.813333333333503</v>
      </c>
      <c r="AJ44" s="55">
        <f t="shared" ref="AJ44:AJ72" si="23">AVERAGE(Z44:AI44)</f>
        <v>-7.0850000000000879</v>
      </c>
    </row>
    <row r="45" spans="1:36" ht="14.45" x14ac:dyDescent="0.3">
      <c r="A45" s="10">
        <v>4</v>
      </c>
      <c r="B45" s="87">
        <v>325.16999999999996</v>
      </c>
      <c r="C45" s="87">
        <v>386.4</v>
      </c>
      <c r="D45" s="87">
        <v>447.63</v>
      </c>
      <c r="E45" s="87">
        <v>508.86</v>
      </c>
      <c r="F45" s="87">
        <v>570.09</v>
      </c>
      <c r="G45" s="87">
        <v>769.29666666666662</v>
      </c>
      <c r="H45" s="87">
        <v>968.50333333333333</v>
      </c>
      <c r="I45" s="87">
        <v>1167.71</v>
      </c>
      <c r="J45" s="87">
        <v>1366.9166666666667</v>
      </c>
      <c r="K45" s="87">
        <v>1566.1233333333334</v>
      </c>
      <c r="M45" s="6">
        <v>4</v>
      </c>
      <c r="N45" s="87">
        <v>326.06</v>
      </c>
      <c r="O45" s="87">
        <v>386.31</v>
      </c>
      <c r="P45" s="87">
        <v>446.56</v>
      </c>
      <c r="Q45" s="87">
        <v>506.80999999999995</v>
      </c>
      <c r="R45" s="87">
        <v>567.05999999999995</v>
      </c>
      <c r="S45" s="87">
        <v>762.90999999999985</v>
      </c>
      <c r="T45" s="87">
        <v>958.75999999999988</v>
      </c>
      <c r="U45" s="87">
        <v>1154.6099999999999</v>
      </c>
      <c r="V45" s="87">
        <v>1350.4599999999998</v>
      </c>
      <c r="W45" s="87">
        <v>1546.31</v>
      </c>
      <c r="X45" s="26"/>
      <c r="Y45" s="11">
        <v>4</v>
      </c>
      <c r="Z45" s="55">
        <f t="shared" si="13"/>
        <v>0.8900000000000432</v>
      </c>
      <c r="AA45" s="55">
        <f t="shared" si="14"/>
        <v>-8.9999999999974989E-2</v>
      </c>
      <c r="AB45" s="55">
        <f t="shared" si="15"/>
        <v>-1.0699999999999932</v>
      </c>
      <c r="AC45" s="55">
        <f t="shared" si="16"/>
        <v>-2.0500000000000682</v>
      </c>
      <c r="AD45" s="55">
        <f t="shared" si="17"/>
        <v>-3.0300000000000864</v>
      </c>
      <c r="AE45" s="55">
        <f t="shared" si="18"/>
        <v>-6.3866666666667697</v>
      </c>
      <c r="AF45" s="55">
        <f t="shared" si="19"/>
        <v>-9.7433333333334531</v>
      </c>
      <c r="AG45" s="55">
        <f t="shared" si="20"/>
        <v>-13.100000000000136</v>
      </c>
      <c r="AH45" s="55">
        <f t="shared" si="21"/>
        <v>-16.456666666666933</v>
      </c>
      <c r="AI45" s="55">
        <f t="shared" si="22"/>
        <v>-19.813333333333503</v>
      </c>
      <c r="AJ45" s="55">
        <f t="shared" si="23"/>
        <v>-7.0850000000000879</v>
      </c>
    </row>
    <row r="46" spans="1:36" ht="14.45" x14ac:dyDescent="0.3">
      <c r="A46" s="10">
        <v>5</v>
      </c>
      <c r="B46" s="87">
        <v>325.16999999999996</v>
      </c>
      <c r="C46" s="87">
        <v>386.4</v>
      </c>
      <c r="D46" s="87">
        <v>447.63</v>
      </c>
      <c r="E46" s="87">
        <v>508.86</v>
      </c>
      <c r="F46" s="87">
        <v>570.09</v>
      </c>
      <c r="G46" s="87">
        <v>769.29666666666662</v>
      </c>
      <c r="H46" s="87">
        <v>968.50333333333333</v>
      </c>
      <c r="I46" s="87">
        <v>1167.71</v>
      </c>
      <c r="J46" s="87">
        <v>1366.9166666666667</v>
      </c>
      <c r="K46" s="87">
        <v>1566.1233333333334</v>
      </c>
      <c r="M46" s="6">
        <v>5</v>
      </c>
      <c r="N46" s="87">
        <v>326.06</v>
      </c>
      <c r="O46" s="87">
        <v>386.31</v>
      </c>
      <c r="P46" s="87">
        <v>446.56</v>
      </c>
      <c r="Q46" s="87">
        <v>506.80999999999995</v>
      </c>
      <c r="R46" s="87">
        <v>567.05999999999995</v>
      </c>
      <c r="S46" s="87">
        <v>762.90999999999985</v>
      </c>
      <c r="T46" s="87">
        <v>958.75999999999988</v>
      </c>
      <c r="U46" s="87">
        <v>1154.6099999999999</v>
      </c>
      <c r="V46" s="87">
        <v>1350.4599999999998</v>
      </c>
      <c r="W46" s="87">
        <v>1546.31</v>
      </c>
      <c r="X46" s="26"/>
      <c r="Y46" s="11">
        <v>5</v>
      </c>
      <c r="Z46" s="55">
        <f t="shared" si="13"/>
        <v>0.8900000000000432</v>
      </c>
      <c r="AA46" s="55">
        <f t="shared" si="14"/>
        <v>-8.9999999999974989E-2</v>
      </c>
      <c r="AB46" s="55">
        <f t="shared" si="15"/>
        <v>-1.0699999999999932</v>
      </c>
      <c r="AC46" s="55">
        <f t="shared" si="16"/>
        <v>-2.0500000000000682</v>
      </c>
      <c r="AD46" s="55">
        <f t="shared" si="17"/>
        <v>-3.0300000000000864</v>
      </c>
      <c r="AE46" s="55">
        <f t="shared" si="18"/>
        <v>-6.3866666666667697</v>
      </c>
      <c r="AF46" s="55">
        <f t="shared" si="19"/>
        <v>-9.7433333333334531</v>
      </c>
      <c r="AG46" s="55">
        <f t="shared" si="20"/>
        <v>-13.100000000000136</v>
      </c>
      <c r="AH46" s="55">
        <f t="shared" si="21"/>
        <v>-16.456666666666933</v>
      </c>
      <c r="AI46" s="55">
        <f t="shared" si="22"/>
        <v>-19.813333333333503</v>
      </c>
      <c r="AJ46" s="55">
        <f t="shared" si="23"/>
        <v>-7.0850000000000879</v>
      </c>
    </row>
    <row r="47" spans="1:36" ht="14.45" x14ac:dyDescent="0.3">
      <c r="A47" s="10">
        <v>6</v>
      </c>
      <c r="B47" s="87">
        <v>325.16999999999996</v>
      </c>
      <c r="C47" s="87">
        <v>386.4</v>
      </c>
      <c r="D47" s="87">
        <v>447.63</v>
      </c>
      <c r="E47" s="87">
        <v>508.86</v>
      </c>
      <c r="F47" s="87">
        <v>570.09</v>
      </c>
      <c r="G47" s="87">
        <v>769.29666666666662</v>
      </c>
      <c r="H47" s="87">
        <v>968.50333333333333</v>
      </c>
      <c r="I47" s="87">
        <v>1167.71</v>
      </c>
      <c r="J47" s="87">
        <v>1366.9166666666667</v>
      </c>
      <c r="K47" s="87">
        <v>1566.1233333333334</v>
      </c>
      <c r="M47" s="6">
        <v>6</v>
      </c>
      <c r="N47" s="87">
        <v>326.06</v>
      </c>
      <c r="O47" s="87">
        <v>386.31</v>
      </c>
      <c r="P47" s="87">
        <v>446.56</v>
      </c>
      <c r="Q47" s="87">
        <v>506.80999999999995</v>
      </c>
      <c r="R47" s="87">
        <v>567.05999999999995</v>
      </c>
      <c r="S47" s="87">
        <v>762.90999999999985</v>
      </c>
      <c r="T47" s="87">
        <v>958.75999999999988</v>
      </c>
      <c r="U47" s="87">
        <v>1154.6099999999999</v>
      </c>
      <c r="V47" s="87">
        <v>1350.4599999999998</v>
      </c>
      <c r="W47" s="87">
        <v>1546.31</v>
      </c>
      <c r="X47" s="26"/>
      <c r="Y47" s="11">
        <v>6</v>
      </c>
      <c r="Z47" s="55">
        <f t="shared" si="13"/>
        <v>0.8900000000000432</v>
      </c>
      <c r="AA47" s="55">
        <f t="shared" si="14"/>
        <v>-8.9999999999974989E-2</v>
      </c>
      <c r="AB47" s="55">
        <f t="shared" si="15"/>
        <v>-1.0699999999999932</v>
      </c>
      <c r="AC47" s="55">
        <f t="shared" si="16"/>
        <v>-2.0500000000000682</v>
      </c>
      <c r="AD47" s="55">
        <f t="shared" si="17"/>
        <v>-3.0300000000000864</v>
      </c>
      <c r="AE47" s="55">
        <f t="shared" si="18"/>
        <v>-6.3866666666667697</v>
      </c>
      <c r="AF47" s="55">
        <f t="shared" si="19"/>
        <v>-9.7433333333334531</v>
      </c>
      <c r="AG47" s="55">
        <f t="shared" si="20"/>
        <v>-13.100000000000136</v>
      </c>
      <c r="AH47" s="55">
        <f t="shared" si="21"/>
        <v>-16.456666666666933</v>
      </c>
      <c r="AI47" s="55">
        <f t="shared" si="22"/>
        <v>-19.813333333333503</v>
      </c>
      <c r="AJ47" s="55">
        <f t="shared" si="23"/>
        <v>-7.0850000000000879</v>
      </c>
    </row>
    <row r="48" spans="1:36" x14ac:dyDescent="0.25">
      <c r="A48" s="10">
        <v>7</v>
      </c>
      <c r="B48" s="87">
        <v>325.16999999999996</v>
      </c>
      <c r="C48" s="87">
        <v>386.4</v>
      </c>
      <c r="D48" s="87">
        <v>447.63</v>
      </c>
      <c r="E48" s="87">
        <v>508.86</v>
      </c>
      <c r="F48" s="87">
        <v>570.09</v>
      </c>
      <c r="G48" s="87">
        <v>769.29666666666662</v>
      </c>
      <c r="H48" s="87">
        <v>968.50333333333333</v>
      </c>
      <c r="I48" s="87">
        <v>1167.71</v>
      </c>
      <c r="J48" s="87">
        <v>1366.9166666666667</v>
      </c>
      <c r="K48" s="87">
        <v>1566.1233333333334</v>
      </c>
      <c r="M48" s="6">
        <v>7</v>
      </c>
      <c r="N48" s="87">
        <v>326.06</v>
      </c>
      <c r="O48" s="87">
        <v>386.31</v>
      </c>
      <c r="P48" s="87">
        <v>446.56</v>
      </c>
      <c r="Q48" s="87">
        <v>506.80999999999995</v>
      </c>
      <c r="R48" s="87">
        <v>567.05999999999995</v>
      </c>
      <c r="S48" s="87">
        <v>762.90999999999985</v>
      </c>
      <c r="T48" s="87">
        <v>958.75999999999988</v>
      </c>
      <c r="U48" s="87">
        <v>1154.6099999999999</v>
      </c>
      <c r="V48" s="87">
        <v>1350.4599999999998</v>
      </c>
      <c r="W48" s="87">
        <v>1546.31</v>
      </c>
      <c r="X48" s="26"/>
      <c r="Y48" s="11">
        <v>7</v>
      </c>
      <c r="Z48" s="55">
        <f t="shared" si="13"/>
        <v>0.8900000000000432</v>
      </c>
      <c r="AA48" s="55">
        <f t="shared" si="14"/>
        <v>-8.9999999999974989E-2</v>
      </c>
      <c r="AB48" s="55">
        <f t="shared" si="15"/>
        <v>-1.0699999999999932</v>
      </c>
      <c r="AC48" s="55">
        <f t="shared" si="16"/>
        <v>-2.0500000000000682</v>
      </c>
      <c r="AD48" s="55">
        <f t="shared" si="17"/>
        <v>-3.0300000000000864</v>
      </c>
      <c r="AE48" s="55">
        <f t="shared" si="18"/>
        <v>-6.3866666666667697</v>
      </c>
      <c r="AF48" s="55">
        <f t="shared" si="19"/>
        <v>-9.7433333333334531</v>
      </c>
      <c r="AG48" s="55">
        <f t="shared" si="20"/>
        <v>-13.100000000000136</v>
      </c>
      <c r="AH48" s="55">
        <f t="shared" si="21"/>
        <v>-16.456666666666933</v>
      </c>
      <c r="AI48" s="55">
        <f t="shared" si="22"/>
        <v>-19.813333333333503</v>
      </c>
      <c r="AJ48" s="55">
        <f t="shared" si="23"/>
        <v>-7.0850000000000879</v>
      </c>
    </row>
    <row r="49" spans="1:36" x14ac:dyDescent="0.25">
      <c r="A49" s="10">
        <v>8</v>
      </c>
      <c r="B49" s="87">
        <v>325.16999999999996</v>
      </c>
      <c r="C49" s="87">
        <v>386.4</v>
      </c>
      <c r="D49" s="87">
        <v>447.63</v>
      </c>
      <c r="E49" s="87">
        <v>508.86</v>
      </c>
      <c r="F49" s="87">
        <v>570.09</v>
      </c>
      <c r="G49" s="87">
        <v>769.29666666666662</v>
      </c>
      <c r="H49" s="87">
        <v>968.50333333333333</v>
      </c>
      <c r="I49" s="87">
        <v>1167.71</v>
      </c>
      <c r="J49" s="87">
        <v>1366.9166666666667</v>
      </c>
      <c r="K49" s="87">
        <v>1566.1233333333334</v>
      </c>
      <c r="M49" s="6">
        <v>8</v>
      </c>
      <c r="N49" s="87">
        <v>326.06</v>
      </c>
      <c r="O49" s="87">
        <v>386.31</v>
      </c>
      <c r="P49" s="87">
        <v>446.56</v>
      </c>
      <c r="Q49" s="87">
        <v>506.80999999999995</v>
      </c>
      <c r="R49" s="87">
        <v>567.05999999999995</v>
      </c>
      <c r="S49" s="87">
        <v>762.90999999999985</v>
      </c>
      <c r="T49" s="87">
        <v>958.75999999999988</v>
      </c>
      <c r="U49" s="87">
        <v>1154.6099999999999</v>
      </c>
      <c r="V49" s="87">
        <v>1350.4599999999998</v>
      </c>
      <c r="W49" s="87">
        <v>1546.31</v>
      </c>
      <c r="X49" s="26"/>
      <c r="Y49" s="11">
        <v>8</v>
      </c>
      <c r="Z49" s="55">
        <f t="shared" si="13"/>
        <v>0.8900000000000432</v>
      </c>
      <c r="AA49" s="55">
        <f t="shared" si="14"/>
        <v>-8.9999999999974989E-2</v>
      </c>
      <c r="AB49" s="55">
        <f t="shared" si="15"/>
        <v>-1.0699999999999932</v>
      </c>
      <c r="AC49" s="55">
        <f t="shared" si="16"/>
        <v>-2.0500000000000682</v>
      </c>
      <c r="AD49" s="55">
        <f t="shared" si="17"/>
        <v>-3.0300000000000864</v>
      </c>
      <c r="AE49" s="55">
        <f t="shared" si="18"/>
        <v>-6.3866666666667697</v>
      </c>
      <c r="AF49" s="55">
        <f t="shared" si="19"/>
        <v>-9.7433333333334531</v>
      </c>
      <c r="AG49" s="55">
        <f t="shared" si="20"/>
        <v>-13.100000000000136</v>
      </c>
      <c r="AH49" s="55">
        <f t="shared" si="21"/>
        <v>-16.456666666666933</v>
      </c>
      <c r="AI49" s="55">
        <f t="shared" si="22"/>
        <v>-19.813333333333503</v>
      </c>
      <c r="AJ49" s="55">
        <f t="shared" si="23"/>
        <v>-7.0850000000000879</v>
      </c>
    </row>
    <row r="50" spans="1:36" x14ac:dyDescent="0.25">
      <c r="A50" s="10">
        <v>9</v>
      </c>
      <c r="B50" s="87">
        <v>325.16999999999996</v>
      </c>
      <c r="C50" s="87">
        <v>386.4</v>
      </c>
      <c r="D50" s="87">
        <v>447.63</v>
      </c>
      <c r="E50" s="87">
        <v>508.86</v>
      </c>
      <c r="F50" s="87">
        <v>570.09</v>
      </c>
      <c r="G50" s="87">
        <v>769.29666666666662</v>
      </c>
      <c r="H50" s="87">
        <v>968.50333333333333</v>
      </c>
      <c r="I50" s="87">
        <v>1167.71</v>
      </c>
      <c r="J50" s="87">
        <v>1366.9166666666667</v>
      </c>
      <c r="K50" s="87">
        <v>1566.1233333333334</v>
      </c>
      <c r="M50" s="6">
        <v>9</v>
      </c>
      <c r="N50" s="87">
        <v>326.06</v>
      </c>
      <c r="O50" s="87">
        <v>386.31</v>
      </c>
      <c r="P50" s="87">
        <v>446.56</v>
      </c>
      <c r="Q50" s="87">
        <v>506.80999999999995</v>
      </c>
      <c r="R50" s="87">
        <v>567.05999999999995</v>
      </c>
      <c r="S50" s="87">
        <v>762.90999999999985</v>
      </c>
      <c r="T50" s="87">
        <v>958.75999999999988</v>
      </c>
      <c r="U50" s="87">
        <v>1154.6099999999999</v>
      </c>
      <c r="V50" s="87">
        <v>1350.4599999999998</v>
      </c>
      <c r="W50" s="87">
        <v>1546.31</v>
      </c>
      <c r="X50" s="26"/>
      <c r="Y50" s="11">
        <v>9</v>
      </c>
      <c r="Z50" s="55">
        <f t="shared" si="13"/>
        <v>0.8900000000000432</v>
      </c>
      <c r="AA50" s="55">
        <f t="shared" si="14"/>
        <v>-8.9999999999974989E-2</v>
      </c>
      <c r="AB50" s="55">
        <f t="shared" si="15"/>
        <v>-1.0699999999999932</v>
      </c>
      <c r="AC50" s="55">
        <f t="shared" si="16"/>
        <v>-2.0500000000000682</v>
      </c>
      <c r="AD50" s="55">
        <f t="shared" si="17"/>
        <v>-3.0300000000000864</v>
      </c>
      <c r="AE50" s="55">
        <f t="shared" si="18"/>
        <v>-6.3866666666667697</v>
      </c>
      <c r="AF50" s="55">
        <f t="shared" si="19"/>
        <v>-9.7433333333334531</v>
      </c>
      <c r="AG50" s="55">
        <f t="shared" si="20"/>
        <v>-13.100000000000136</v>
      </c>
      <c r="AH50" s="55">
        <f t="shared" si="21"/>
        <v>-16.456666666666933</v>
      </c>
      <c r="AI50" s="55">
        <f t="shared" si="22"/>
        <v>-19.813333333333503</v>
      </c>
      <c r="AJ50" s="55">
        <f t="shared" si="23"/>
        <v>-7.0850000000000879</v>
      </c>
    </row>
    <row r="51" spans="1:36" x14ac:dyDescent="0.25">
      <c r="A51" s="10">
        <v>10</v>
      </c>
      <c r="B51" s="87">
        <v>325.16999999999996</v>
      </c>
      <c r="C51" s="87">
        <v>386.4</v>
      </c>
      <c r="D51" s="87">
        <v>447.63</v>
      </c>
      <c r="E51" s="87">
        <v>508.86</v>
      </c>
      <c r="F51" s="87">
        <v>570.09</v>
      </c>
      <c r="G51" s="87">
        <v>769.29666666666662</v>
      </c>
      <c r="H51" s="87">
        <v>968.50333333333333</v>
      </c>
      <c r="I51" s="87">
        <v>1167.71</v>
      </c>
      <c r="J51" s="87">
        <v>1366.9166666666667</v>
      </c>
      <c r="K51" s="87">
        <v>1566.1233333333334</v>
      </c>
      <c r="M51" s="6">
        <v>10</v>
      </c>
      <c r="N51" s="87">
        <v>326.06</v>
      </c>
      <c r="O51" s="87">
        <v>386.31</v>
      </c>
      <c r="P51" s="87">
        <v>446.56</v>
      </c>
      <c r="Q51" s="87">
        <v>506.80999999999995</v>
      </c>
      <c r="R51" s="87">
        <v>567.05999999999995</v>
      </c>
      <c r="S51" s="87">
        <v>762.90999999999985</v>
      </c>
      <c r="T51" s="87">
        <v>958.75999999999988</v>
      </c>
      <c r="U51" s="87">
        <v>1154.6099999999999</v>
      </c>
      <c r="V51" s="87">
        <v>1350.4599999999998</v>
      </c>
      <c r="W51" s="87">
        <v>1546.31</v>
      </c>
      <c r="X51" s="26"/>
      <c r="Y51" s="11">
        <v>10</v>
      </c>
      <c r="Z51" s="55">
        <f t="shared" si="13"/>
        <v>0.8900000000000432</v>
      </c>
      <c r="AA51" s="55">
        <f t="shared" si="14"/>
        <v>-8.9999999999974989E-2</v>
      </c>
      <c r="AB51" s="55">
        <f t="shared" si="15"/>
        <v>-1.0699999999999932</v>
      </c>
      <c r="AC51" s="55">
        <f t="shared" si="16"/>
        <v>-2.0500000000000682</v>
      </c>
      <c r="AD51" s="55">
        <f t="shared" si="17"/>
        <v>-3.0300000000000864</v>
      </c>
      <c r="AE51" s="55">
        <f t="shared" si="18"/>
        <v>-6.3866666666667697</v>
      </c>
      <c r="AF51" s="55">
        <f t="shared" si="19"/>
        <v>-9.7433333333334531</v>
      </c>
      <c r="AG51" s="55">
        <f t="shared" si="20"/>
        <v>-13.100000000000136</v>
      </c>
      <c r="AH51" s="55">
        <f t="shared" si="21"/>
        <v>-16.456666666666933</v>
      </c>
      <c r="AI51" s="55">
        <f t="shared" si="22"/>
        <v>-19.813333333333503</v>
      </c>
      <c r="AJ51" s="55">
        <f t="shared" si="23"/>
        <v>-7.0850000000000879</v>
      </c>
    </row>
    <row r="52" spans="1:36" x14ac:dyDescent="0.25">
      <c r="A52" s="10">
        <v>11</v>
      </c>
      <c r="B52" s="87">
        <v>325.16999999999996</v>
      </c>
      <c r="C52" s="87">
        <v>386.4</v>
      </c>
      <c r="D52" s="87">
        <v>447.63</v>
      </c>
      <c r="E52" s="87">
        <v>508.86</v>
      </c>
      <c r="F52" s="87">
        <v>570.09</v>
      </c>
      <c r="G52" s="87">
        <v>769.29666666666662</v>
      </c>
      <c r="H52" s="87">
        <v>968.50333333333333</v>
      </c>
      <c r="I52" s="87">
        <v>1167.71</v>
      </c>
      <c r="J52" s="87">
        <v>1366.9166666666667</v>
      </c>
      <c r="K52" s="87">
        <v>1566.1233333333334</v>
      </c>
      <c r="M52" s="6">
        <v>11</v>
      </c>
      <c r="N52" s="87">
        <v>326.06</v>
      </c>
      <c r="O52" s="87">
        <v>386.31</v>
      </c>
      <c r="P52" s="87">
        <v>446.56</v>
      </c>
      <c r="Q52" s="87">
        <v>506.80999999999995</v>
      </c>
      <c r="R52" s="87">
        <v>567.05999999999995</v>
      </c>
      <c r="S52" s="87">
        <v>762.90999999999985</v>
      </c>
      <c r="T52" s="87">
        <v>958.75999999999988</v>
      </c>
      <c r="U52" s="87">
        <v>1154.6099999999999</v>
      </c>
      <c r="V52" s="87">
        <v>1350.4599999999998</v>
      </c>
      <c r="W52" s="87">
        <v>1546.31</v>
      </c>
      <c r="X52" s="26"/>
      <c r="Y52" s="11">
        <v>11</v>
      </c>
      <c r="Z52" s="55">
        <f t="shared" si="13"/>
        <v>0.8900000000000432</v>
      </c>
      <c r="AA52" s="55">
        <f t="shared" si="14"/>
        <v>-8.9999999999974989E-2</v>
      </c>
      <c r="AB52" s="55">
        <f t="shared" si="15"/>
        <v>-1.0699999999999932</v>
      </c>
      <c r="AC52" s="55">
        <f t="shared" si="16"/>
        <v>-2.0500000000000682</v>
      </c>
      <c r="AD52" s="55">
        <f t="shared" si="17"/>
        <v>-3.0300000000000864</v>
      </c>
      <c r="AE52" s="55">
        <f t="shared" si="18"/>
        <v>-6.3866666666667697</v>
      </c>
      <c r="AF52" s="55">
        <f t="shared" si="19"/>
        <v>-9.7433333333334531</v>
      </c>
      <c r="AG52" s="55">
        <f t="shared" si="20"/>
        <v>-13.100000000000136</v>
      </c>
      <c r="AH52" s="55">
        <f t="shared" si="21"/>
        <v>-16.456666666666933</v>
      </c>
      <c r="AI52" s="55">
        <f t="shared" si="22"/>
        <v>-19.813333333333503</v>
      </c>
      <c r="AJ52" s="55">
        <f t="shared" si="23"/>
        <v>-7.0850000000000879</v>
      </c>
    </row>
    <row r="53" spans="1:36" x14ac:dyDescent="0.25">
      <c r="A53" s="10">
        <v>12</v>
      </c>
      <c r="B53" s="87">
        <v>325.16999999999996</v>
      </c>
      <c r="C53" s="87">
        <v>386.4</v>
      </c>
      <c r="D53" s="87">
        <v>447.63</v>
      </c>
      <c r="E53" s="87">
        <v>508.86</v>
      </c>
      <c r="F53" s="87">
        <v>570.09</v>
      </c>
      <c r="G53" s="87">
        <v>769.29666666666662</v>
      </c>
      <c r="H53" s="87">
        <v>968.50333333333333</v>
      </c>
      <c r="I53" s="87">
        <v>1167.71</v>
      </c>
      <c r="J53" s="87">
        <v>1366.9166666666667</v>
      </c>
      <c r="K53" s="87">
        <v>1566.1233333333334</v>
      </c>
      <c r="M53" s="6">
        <v>12</v>
      </c>
      <c r="N53" s="87">
        <v>326.06</v>
      </c>
      <c r="O53" s="87">
        <v>386.31</v>
      </c>
      <c r="P53" s="87">
        <v>446.56</v>
      </c>
      <c r="Q53" s="87">
        <v>506.80999999999995</v>
      </c>
      <c r="R53" s="87">
        <v>567.05999999999995</v>
      </c>
      <c r="S53" s="87">
        <v>762.90999999999985</v>
      </c>
      <c r="T53" s="87">
        <v>958.75999999999988</v>
      </c>
      <c r="U53" s="87">
        <v>1154.6099999999999</v>
      </c>
      <c r="V53" s="87">
        <v>1350.4599999999998</v>
      </c>
      <c r="W53" s="87">
        <v>1546.31</v>
      </c>
      <c r="X53" s="26"/>
      <c r="Y53" s="11">
        <v>12</v>
      </c>
      <c r="Z53" s="55">
        <f t="shared" si="13"/>
        <v>0.8900000000000432</v>
      </c>
      <c r="AA53" s="55">
        <f t="shared" si="14"/>
        <v>-8.9999999999974989E-2</v>
      </c>
      <c r="AB53" s="55">
        <f t="shared" si="15"/>
        <v>-1.0699999999999932</v>
      </c>
      <c r="AC53" s="55">
        <f t="shared" si="16"/>
        <v>-2.0500000000000682</v>
      </c>
      <c r="AD53" s="55">
        <f t="shared" si="17"/>
        <v>-3.0300000000000864</v>
      </c>
      <c r="AE53" s="55">
        <f t="shared" si="18"/>
        <v>-6.3866666666667697</v>
      </c>
      <c r="AF53" s="55">
        <f t="shared" si="19"/>
        <v>-9.7433333333334531</v>
      </c>
      <c r="AG53" s="55">
        <f t="shared" si="20"/>
        <v>-13.100000000000136</v>
      </c>
      <c r="AH53" s="55">
        <f t="shared" si="21"/>
        <v>-16.456666666666933</v>
      </c>
      <c r="AI53" s="55">
        <f t="shared" si="22"/>
        <v>-19.813333333333503</v>
      </c>
      <c r="AJ53" s="55">
        <f t="shared" si="23"/>
        <v>-7.0850000000000879</v>
      </c>
    </row>
    <row r="54" spans="1:36" x14ac:dyDescent="0.25">
      <c r="A54" s="10">
        <v>13</v>
      </c>
      <c r="B54" s="87">
        <v>325.16999999999996</v>
      </c>
      <c r="C54" s="87">
        <v>386.4</v>
      </c>
      <c r="D54" s="87">
        <v>447.63</v>
      </c>
      <c r="E54" s="87">
        <v>508.86</v>
      </c>
      <c r="F54" s="87">
        <v>570.09</v>
      </c>
      <c r="G54" s="87">
        <v>769.29666666666662</v>
      </c>
      <c r="H54" s="87">
        <v>968.50333333333333</v>
      </c>
      <c r="I54" s="87">
        <v>1167.71</v>
      </c>
      <c r="J54" s="87">
        <v>1366.9166666666667</v>
      </c>
      <c r="K54" s="87">
        <v>1566.1233333333334</v>
      </c>
      <c r="M54" s="6">
        <v>13</v>
      </c>
      <c r="N54" s="87">
        <v>326.06</v>
      </c>
      <c r="O54" s="87">
        <v>386.31</v>
      </c>
      <c r="P54" s="87">
        <v>446.56</v>
      </c>
      <c r="Q54" s="87">
        <v>506.80999999999995</v>
      </c>
      <c r="R54" s="87">
        <v>567.05999999999995</v>
      </c>
      <c r="S54" s="87">
        <v>762.90999999999985</v>
      </c>
      <c r="T54" s="87">
        <v>958.75999999999988</v>
      </c>
      <c r="U54" s="87">
        <v>1154.6099999999999</v>
      </c>
      <c r="V54" s="87">
        <v>1350.4599999999998</v>
      </c>
      <c r="W54" s="87">
        <v>1546.31</v>
      </c>
      <c r="X54" s="26"/>
      <c r="Y54" s="11">
        <v>13</v>
      </c>
      <c r="Z54" s="55">
        <f t="shared" si="13"/>
        <v>0.8900000000000432</v>
      </c>
      <c r="AA54" s="55">
        <f t="shared" si="14"/>
        <v>-8.9999999999974989E-2</v>
      </c>
      <c r="AB54" s="55">
        <f t="shared" si="15"/>
        <v>-1.0699999999999932</v>
      </c>
      <c r="AC54" s="55">
        <f t="shared" si="16"/>
        <v>-2.0500000000000682</v>
      </c>
      <c r="AD54" s="55">
        <f t="shared" si="17"/>
        <v>-3.0300000000000864</v>
      </c>
      <c r="AE54" s="55">
        <f t="shared" si="18"/>
        <v>-6.3866666666667697</v>
      </c>
      <c r="AF54" s="55">
        <f t="shared" si="19"/>
        <v>-9.7433333333334531</v>
      </c>
      <c r="AG54" s="55">
        <f t="shared" si="20"/>
        <v>-13.100000000000136</v>
      </c>
      <c r="AH54" s="55">
        <f t="shared" si="21"/>
        <v>-16.456666666666933</v>
      </c>
      <c r="AI54" s="55">
        <f t="shared" si="22"/>
        <v>-19.813333333333503</v>
      </c>
      <c r="AJ54" s="55">
        <f t="shared" si="23"/>
        <v>-7.0850000000000879</v>
      </c>
    </row>
    <row r="55" spans="1:36" x14ac:dyDescent="0.25">
      <c r="A55" s="10">
        <v>14</v>
      </c>
      <c r="B55" s="87">
        <v>325.16999999999996</v>
      </c>
      <c r="C55" s="87">
        <v>386.4</v>
      </c>
      <c r="D55" s="87">
        <v>447.63</v>
      </c>
      <c r="E55" s="87">
        <v>508.86</v>
      </c>
      <c r="F55" s="87">
        <v>570.09</v>
      </c>
      <c r="G55" s="87">
        <v>769.29666666666662</v>
      </c>
      <c r="H55" s="87">
        <v>968.50333333333333</v>
      </c>
      <c r="I55" s="87">
        <v>1167.71</v>
      </c>
      <c r="J55" s="87">
        <v>1366.9166666666667</v>
      </c>
      <c r="K55" s="87">
        <v>1566.1233333333334</v>
      </c>
      <c r="M55" s="6">
        <v>14</v>
      </c>
      <c r="N55" s="87">
        <v>326.06</v>
      </c>
      <c r="O55" s="87">
        <v>386.31</v>
      </c>
      <c r="P55" s="87">
        <v>446.56</v>
      </c>
      <c r="Q55" s="87">
        <v>506.80999999999995</v>
      </c>
      <c r="R55" s="87">
        <v>567.05999999999995</v>
      </c>
      <c r="S55" s="87">
        <v>762.90999999999985</v>
      </c>
      <c r="T55" s="87">
        <v>958.75999999999988</v>
      </c>
      <c r="U55" s="87">
        <v>1154.6099999999999</v>
      </c>
      <c r="V55" s="87">
        <v>1350.4599999999998</v>
      </c>
      <c r="W55" s="87">
        <v>1546.31</v>
      </c>
      <c r="X55" s="26"/>
      <c r="Y55" s="11">
        <v>14</v>
      </c>
      <c r="Z55" s="55">
        <f t="shared" si="13"/>
        <v>0.8900000000000432</v>
      </c>
      <c r="AA55" s="55">
        <f t="shared" si="14"/>
        <v>-8.9999999999974989E-2</v>
      </c>
      <c r="AB55" s="55">
        <f t="shared" si="15"/>
        <v>-1.0699999999999932</v>
      </c>
      <c r="AC55" s="55">
        <f t="shared" si="16"/>
        <v>-2.0500000000000682</v>
      </c>
      <c r="AD55" s="55">
        <f t="shared" si="17"/>
        <v>-3.0300000000000864</v>
      </c>
      <c r="AE55" s="55">
        <f t="shared" si="18"/>
        <v>-6.3866666666667697</v>
      </c>
      <c r="AF55" s="55">
        <f t="shared" si="19"/>
        <v>-9.7433333333334531</v>
      </c>
      <c r="AG55" s="55">
        <f t="shared" si="20"/>
        <v>-13.100000000000136</v>
      </c>
      <c r="AH55" s="55">
        <f t="shared" si="21"/>
        <v>-16.456666666666933</v>
      </c>
      <c r="AI55" s="55">
        <f t="shared" si="22"/>
        <v>-19.813333333333503</v>
      </c>
      <c r="AJ55" s="55">
        <f t="shared" si="23"/>
        <v>-7.0850000000000879</v>
      </c>
    </row>
    <row r="56" spans="1:36" x14ac:dyDescent="0.25">
      <c r="A56" s="10">
        <v>15</v>
      </c>
      <c r="B56" s="87">
        <v>325.16999999999996</v>
      </c>
      <c r="C56" s="87">
        <v>386.4</v>
      </c>
      <c r="D56" s="87">
        <v>447.63</v>
      </c>
      <c r="E56" s="87">
        <v>508.86</v>
      </c>
      <c r="F56" s="87">
        <v>570.09</v>
      </c>
      <c r="G56" s="87">
        <v>769.29666666666662</v>
      </c>
      <c r="H56" s="87">
        <v>968.50333333333333</v>
      </c>
      <c r="I56" s="87">
        <v>1167.71</v>
      </c>
      <c r="J56" s="87">
        <v>1366.9166666666667</v>
      </c>
      <c r="K56" s="87">
        <v>1566.1233333333334</v>
      </c>
      <c r="M56" s="6">
        <v>15</v>
      </c>
      <c r="N56" s="87">
        <v>326.06</v>
      </c>
      <c r="O56" s="87">
        <v>386.31</v>
      </c>
      <c r="P56" s="87">
        <v>446.56</v>
      </c>
      <c r="Q56" s="87">
        <v>506.80999999999995</v>
      </c>
      <c r="R56" s="87">
        <v>567.05999999999995</v>
      </c>
      <c r="S56" s="87">
        <v>762.90999999999985</v>
      </c>
      <c r="T56" s="87">
        <v>958.75999999999988</v>
      </c>
      <c r="U56" s="87">
        <v>1154.6099999999999</v>
      </c>
      <c r="V56" s="87">
        <v>1350.4599999999998</v>
      </c>
      <c r="W56" s="87">
        <v>1546.31</v>
      </c>
      <c r="X56" s="26"/>
      <c r="Y56" s="11">
        <v>15</v>
      </c>
      <c r="Z56" s="55">
        <f t="shared" si="13"/>
        <v>0.8900000000000432</v>
      </c>
      <c r="AA56" s="55">
        <f t="shared" si="14"/>
        <v>-8.9999999999974989E-2</v>
      </c>
      <c r="AB56" s="55">
        <f t="shared" si="15"/>
        <v>-1.0699999999999932</v>
      </c>
      <c r="AC56" s="55">
        <f t="shared" si="16"/>
        <v>-2.0500000000000682</v>
      </c>
      <c r="AD56" s="55">
        <f t="shared" si="17"/>
        <v>-3.0300000000000864</v>
      </c>
      <c r="AE56" s="55">
        <f t="shared" si="18"/>
        <v>-6.3866666666667697</v>
      </c>
      <c r="AF56" s="55">
        <f t="shared" si="19"/>
        <v>-9.7433333333334531</v>
      </c>
      <c r="AG56" s="55">
        <f t="shared" si="20"/>
        <v>-13.100000000000136</v>
      </c>
      <c r="AH56" s="55">
        <f t="shared" si="21"/>
        <v>-16.456666666666933</v>
      </c>
      <c r="AI56" s="55">
        <f t="shared" si="22"/>
        <v>-19.813333333333503</v>
      </c>
      <c r="AJ56" s="55">
        <f t="shared" si="23"/>
        <v>-7.0850000000000879</v>
      </c>
    </row>
    <row r="57" spans="1:36" x14ac:dyDescent="0.25">
      <c r="A57" s="10">
        <v>16</v>
      </c>
      <c r="B57" s="87">
        <v>325.16999999999996</v>
      </c>
      <c r="C57" s="87">
        <v>386.4</v>
      </c>
      <c r="D57" s="87">
        <v>447.63</v>
      </c>
      <c r="E57" s="87">
        <v>508.86</v>
      </c>
      <c r="F57" s="87">
        <v>570.09</v>
      </c>
      <c r="G57" s="87">
        <v>769.29666666666662</v>
      </c>
      <c r="H57" s="87">
        <v>968.50333333333333</v>
      </c>
      <c r="I57" s="87">
        <v>1167.71</v>
      </c>
      <c r="J57" s="87">
        <v>1366.9166666666667</v>
      </c>
      <c r="K57" s="87">
        <v>1566.1233333333334</v>
      </c>
      <c r="M57" s="6">
        <v>16</v>
      </c>
      <c r="N57" s="87">
        <v>326.06</v>
      </c>
      <c r="O57" s="87">
        <v>386.31</v>
      </c>
      <c r="P57" s="87">
        <v>446.56</v>
      </c>
      <c r="Q57" s="87">
        <v>506.80999999999995</v>
      </c>
      <c r="R57" s="87">
        <v>567.05999999999995</v>
      </c>
      <c r="S57" s="87">
        <v>762.90999999999985</v>
      </c>
      <c r="T57" s="87">
        <v>958.75999999999988</v>
      </c>
      <c r="U57" s="87">
        <v>1154.6099999999999</v>
      </c>
      <c r="V57" s="87">
        <v>1350.4599999999998</v>
      </c>
      <c r="W57" s="87">
        <v>1546.31</v>
      </c>
      <c r="X57" s="26"/>
      <c r="Y57" s="11">
        <v>16</v>
      </c>
      <c r="Z57" s="55">
        <f t="shared" si="13"/>
        <v>0.8900000000000432</v>
      </c>
      <c r="AA57" s="55">
        <f t="shared" si="14"/>
        <v>-8.9999999999974989E-2</v>
      </c>
      <c r="AB57" s="55">
        <f t="shared" si="15"/>
        <v>-1.0699999999999932</v>
      </c>
      <c r="AC57" s="55">
        <f t="shared" si="16"/>
        <v>-2.0500000000000682</v>
      </c>
      <c r="AD57" s="55">
        <f t="shared" si="17"/>
        <v>-3.0300000000000864</v>
      </c>
      <c r="AE57" s="55">
        <f t="shared" si="18"/>
        <v>-6.3866666666667697</v>
      </c>
      <c r="AF57" s="55">
        <f t="shared" si="19"/>
        <v>-9.7433333333334531</v>
      </c>
      <c r="AG57" s="55">
        <f t="shared" si="20"/>
        <v>-13.100000000000136</v>
      </c>
      <c r="AH57" s="55">
        <f t="shared" si="21"/>
        <v>-16.456666666666933</v>
      </c>
      <c r="AI57" s="55">
        <f t="shared" si="22"/>
        <v>-19.813333333333503</v>
      </c>
      <c r="AJ57" s="55">
        <f t="shared" si="23"/>
        <v>-7.0850000000000879</v>
      </c>
    </row>
    <row r="58" spans="1:36" x14ac:dyDescent="0.25">
      <c r="A58" s="10">
        <v>17</v>
      </c>
      <c r="B58" s="87">
        <v>325.16999999999996</v>
      </c>
      <c r="C58" s="87">
        <v>386.4</v>
      </c>
      <c r="D58" s="87">
        <v>447.63</v>
      </c>
      <c r="E58" s="87">
        <v>508.86</v>
      </c>
      <c r="F58" s="87">
        <v>570.09</v>
      </c>
      <c r="G58" s="87">
        <v>769.29666666666662</v>
      </c>
      <c r="H58" s="87">
        <v>968.50333333333333</v>
      </c>
      <c r="I58" s="87">
        <v>1167.71</v>
      </c>
      <c r="J58" s="87">
        <v>1366.9166666666667</v>
      </c>
      <c r="K58" s="87">
        <v>1566.1233333333334</v>
      </c>
      <c r="M58" s="6">
        <v>17</v>
      </c>
      <c r="N58" s="87">
        <v>326.06</v>
      </c>
      <c r="O58" s="87">
        <v>386.31</v>
      </c>
      <c r="P58" s="87">
        <v>446.56</v>
      </c>
      <c r="Q58" s="87">
        <v>506.80999999999995</v>
      </c>
      <c r="R58" s="87">
        <v>567.05999999999995</v>
      </c>
      <c r="S58" s="87">
        <v>762.90999999999985</v>
      </c>
      <c r="T58" s="87">
        <v>958.75999999999988</v>
      </c>
      <c r="U58" s="87">
        <v>1154.6099999999999</v>
      </c>
      <c r="V58" s="87">
        <v>1350.4599999999998</v>
      </c>
      <c r="W58" s="87">
        <v>1546.31</v>
      </c>
      <c r="X58" s="26"/>
      <c r="Y58" s="11">
        <v>17</v>
      </c>
      <c r="Z58" s="55">
        <f t="shared" si="13"/>
        <v>0.8900000000000432</v>
      </c>
      <c r="AA58" s="55">
        <f t="shared" si="14"/>
        <v>-8.9999999999974989E-2</v>
      </c>
      <c r="AB58" s="55">
        <f t="shared" si="15"/>
        <v>-1.0699999999999932</v>
      </c>
      <c r="AC58" s="55">
        <f t="shared" si="16"/>
        <v>-2.0500000000000682</v>
      </c>
      <c r="AD58" s="55">
        <f t="shared" si="17"/>
        <v>-3.0300000000000864</v>
      </c>
      <c r="AE58" s="55">
        <f t="shared" si="18"/>
        <v>-6.3866666666667697</v>
      </c>
      <c r="AF58" s="55">
        <f t="shared" si="19"/>
        <v>-9.7433333333334531</v>
      </c>
      <c r="AG58" s="55">
        <f t="shared" si="20"/>
        <v>-13.100000000000136</v>
      </c>
      <c r="AH58" s="55">
        <f t="shared" si="21"/>
        <v>-16.456666666666933</v>
      </c>
      <c r="AI58" s="55">
        <f t="shared" si="22"/>
        <v>-19.813333333333503</v>
      </c>
      <c r="AJ58" s="55">
        <f t="shared" si="23"/>
        <v>-7.0850000000000879</v>
      </c>
    </row>
    <row r="59" spans="1:36" x14ac:dyDescent="0.25">
      <c r="A59" s="10">
        <v>18</v>
      </c>
      <c r="B59" s="87">
        <v>325.16999999999996</v>
      </c>
      <c r="C59" s="87">
        <v>386.4</v>
      </c>
      <c r="D59" s="87">
        <v>447.63</v>
      </c>
      <c r="E59" s="87">
        <v>508.86</v>
      </c>
      <c r="F59" s="87">
        <v>570.09</v>
      </c>
      <c r="G59" s="87">
        <v>769.29666666666662</v>
      </c>
      <c r="H59" s="87">
        <v>968.50333333333333</v>
      </c>
      <c r="I59" s="87">
        <v>1167.71</v>
      </c>
      <c r="J59" s="87">
        <v>1366.9166666666667</v>
      </c>
      <c r="K59" s="87">
        <v>1566.1233333333334</v>
      </c>
      <c r="M59" s="6">
        <v>18</v>
      </c>
      <c r="N59" s="87">
        <v>326.06</v>
      </c>
      <c r="O59" s="87">
        <v>386.31</v>
      </c>
      <c r="P59" s="87">
        <v>446.56</v>
      </c>
      <c r="Q59" s="87">
        <v>506.80999999999995</v>
      </c>
      <c r="R59" s="87">
        <v>567.05999999999995</v>
      </c>
      <c r="S59" s="87">
        <v>762.90999999999985</v>
      </c>
      <c r="T59" s="87">
        <v>958.75999999999988</v>
      </c>
      <c r="U59" s="87">
        <v>1154.6099999999999</v>
      </c>
      <c r="V59" s="87">
        <v>1350.4599999999998</v>
      </c>
      <c r="W59" s="87">
        <v>1546.31</v>
      </c>
      <c r="X59" s="26"/>
      <c r="Y59" s="11">
        <v>18</v>
      </c>
      <c r="Z59" s="55">
        <f t="shared" si="13"/>
        <v>0.8900000000000432</v>
      </c>
      <c r="AA59" s="55">
        <f t="shared" si="14"/>
        <v>-8.9999999999974989E-2</v>
      </c>
      <c r="AB59" s="55">
        <f t="shared" si="15"/>
        <v>-1.0699999999999932</v>
      </c>
      <c r="AC59" s="55">
        <f t="shared" si="16"/>
        <v>-2.0500000000000682</v>
      </c>
      <c r="AD59" s="55">
        <f t="shared" si="17"/>
        <v>-3.0300000000000864</v>
      </c>
      <c r="AE59" s="55">
        <f t="shared" si="18"/>
        <v>-6.3866666666667697</v>
      </c>
      <c r="AF59" s="55">
        <f t="shared" si="19"/>
        <v>-9.7433333333334531</v>
      </c>
      <c r="AG59" s="55">
        <f t="shared" si="20"/>
        <v>-13.100000000000136</v>
      </c>
      <c r="AH59" s="55">
        <f t="shared" si="21"/>
        <v>-16.456666666666933</v>
      </c>
      <c r="AI59" s="55">
        <f t="shared" si="22"/>
        <v>-19.813333333333503</v>
      </c>
      <c r="AJ59" s="55">
        <f t="shared" si="23"/>
        <v>-7.0850000000000879</v>
      </c>
    </row>
    <row r="60" spans="1:36" x14ac:dyDescent="0.25">
      <c r="A60" s="10">
        <v>19</v>
      </c>
      <c r="B60" s="87">
        <v>325.16999999999996</v>
      </c>
      <c r="C60" s="87">
        <v>386.4</v>
      </c>
      <c r="D60" s="87">
        <v>447.63</v>
      </c>
      <c r="E60" s="87">
        <v>508.86</v>
      </c>
      <c r="F60" s="87">
        <v>570.09</v>
      </c>
      <c r="G60" s="87">
        <v>769.29666666666662</v>
      </c>
      <c r="H60" s="87">
        <v>968.50333333333333</v>
      </c>
      <c r="I60" s="87">
        <v>1167.71</v>
      </c>
      <c r="J60" s="87">
        <v>1366.9166666666667</v>
      </c>
      <c r="K60" s="87">
        <v>1566.1233333333334</v>
      </c>
      <c r="M60" s="6">
        <v>19</v>
      </c>
      <c r="N60" s="87">
        <v>326.06</v>
      </c>
      <c r="O60" s="87">
        <v>386.31</v>
      </c>
      <c r="P60" s="87">
        <v>446.56</v>
      </c>
      <c r="Q60" s="87">
        <v>506.80999999999995</v>
      </c>
      <c r="R60" s="87">
        <v>567.05999999999995</v>
      </c>
      <c r="S60" s="87">
        <v>762.90999999999985</v>
      </c>
      <c r="T60" s="87">
        <v>958.75999999999988</v>
      </c>
      <c r="U60" s="87">
        <v>1154.6099999999999</v>
      </c>
      <c r="V60" s="87">
        <v>1350.4599999999998</v>
      </c>
      <c r="W60" s="87">
        <v>1546.31</v>
      </c>
      <c r="X60" s="26"/>
      <c r="Y60" s="11">
        <v>19</v>
      </c>
      <c r="Z60" s="55">
        <f t="shared" si="13"/>
        <v>0.8900000000000432</v>
      </c>
      <c r="AA60" s="55">
        <f t="shared" si="14"/>
        <v>-8.9999999999974989E-2</v>
      </c>
      <c r="AB60" s="55">
        <f t="shared" si="15"/>
        <v>-1.0699999999999932</v>
      </c>
      <c r="AC60" s="55">
        <f t="shared" si="16"/>
        <v>-2.0500000000000682</v>
      </c>
      <c r="AD60" s="55">
        <f t="shared" si="17"/>
        <v>-3.0300000000000864</v>
      </c>
      <c r="AE60" s="55">
        <f t="shared" si="18"/>
        <v>-6.3866666666667697</v>
      </c>
      <c r="AF60" s="55">
        <f t="shared" si="19"/>
        <v>-9.7433333333334531</v>
      </c>
      <c r="AG60" s="55">
        <f t="shared" si="20"/>
        <v>-13.100000000000136</v>
      </c>
      <c r="AH60" s="55">
        <f t="shared" si="21"/>
        <v>-16.456666666666933</v>
      </c>
      <c r="AI60" s="55">
        <f t="shared" si="22"/>
        <v>-19.813333333333503</v>
      </c>
      <c r="AJ60" s="55">
        <f t="shared" si="23"/>
        <v>-7.0850000000000879</v>
      </c>
    </row>
    <row r="61" spans="1:36" x14ac:dyDescent="0.25">
      <c r="A61" s="10">
        <v>20</v>
      </c>
      <c r="B61" s="87">
        <v>325.16999999999996</v>
      </c>
      <c r="C61" s="87">
        <v>386.4</v>
      </c>
      <c r="D61" s="87">
        <v>447.63</v>
      </c>
      <c r="E61" s="87">
        <v>508.86</v>
      </c>
      <c r="F61" s="87">
        <v>570.09</v>
      </c>
      <c r="G61" s="87">
        <v>769.29666666666662</v>
      </c>
      <c r="H61" s="87">
        <v>968.50333333333333</v>
      </c>
      <c r="I61" s="87">
        <v>1167.71</v>
      </c>
      <c r="J61" s="87">
        <v>1366.9166666666667</v>
      </c>
      <c r="K61" s="87">
        <v>1566.1233333333334</v>
      </c>
      <c r="M61" s="6">
        <v>20</v>
      </c>
      <c r="N61" s="87">
        <v>326.06</v>
      </c>
      <c r="O61" s="87">
        <v>386.31</v>
      </c>
      <c r="P61" s="87">
        <v>446.56</v>
      </c>
      <c r="Q61" s="87">
        <v>506.80999999999995</v>
      </c>
      <c r="R61" s="87">
        <v>567.05999999999995</v>
      </c>
      <c r="S61" s="87">
        <v>762.90999999999985</v>
      </c>
      <c r="T61" s="87">
        <v>958.75999999999988</v>
      </c>
      <c r="U61" s="87">
        <v>1154.6099999999999</v>
      </c>
      <c r="V61" s="87">
        <v>1350.4599999999998</v>
      </c>
      <c r="W61" s="87">
        <v>1546.31</v>
      </c>
      <c r="X61" s="26"/>
      <c r="Y61" s="11">
        <v>20</v>
      </c>
      <c r="Z61" s="55">
        <f t="shared" si="13"/>
        <v>0.8900000000000432</v>
      </c>
      <c r="AA61" s="55">
        <f t="shared" si="14"/>
        <v>-8.9999999999974989E-2</v>
      </c>
      <c r="AB61" s="55">
        <f t="shared" si="15"/>
        <v>-1.0699999999999932</v>
      </c>
      <c r="AC61" s="55">
        <f t="shared" si="16"/>
        <v>-2.0500000000000682</v>
      </c>
      <c r="AD61" s="55">
        <f t="shared" si="17"/>
        <v>-3.0300000000000864</v>
      </c>
      <c r="AE61" s="55">
        <f t="shared" si="18"/>
        <v>-6.3866666666667697</v>
      </c>
      <c r="AF61" s="55">
        <f t="shared" si="19"/>
        <v>-9.7433333333334531</v>
      </c>
      <c r="AG61" s="55">
        <f t="shared" si="20"/>
        <v>-13.100000000000136</v>
      </c>
      <c r="AH61" s="55">
        <f t="shared" si="21"/>
        <v>-16.456666666666933</v>
      </c>
      <c r="AI61" s="55">
        <f t="shared" si="22"/>
        <v>-19.813333333333503</v>
      </c>
      <c r="AJ61" s="55">
        <f t="shared" si="23"/>
        <v>-7.0850000000000879</v>
      </c>
    </row>
    <row r="62" spans="1:36" x14ac:dyDescent="0.25">
      <c r="A62" s="10">
        <v>21</v>
      </c>
      <c r="B62" s="87">
        <v>325.16999999999996</v>
      </c>
      <c r="C62" s="87">
        <v>386.4</v>
      </c>
      <c r="D62" s="87">
        <v>447.63</v>
      </c>
      <c r="E62" s="87">
        <v>508.86</v>
      </c>
      <c r="F62" s="87">
        <v>570.09</v>
      </c>
      <c r="G62" s="87">
        <v>769.29666666666662</v>
      </c>
      <c r="H62" s="87">
        <v>968.50333333333333</v>
      </c>
      <c r="I62" s="87">
        <v>1167.71</v>
      </c>
      <c r="J62" s="87">
        <v>1366.9166666666667</v>
      </c>
      <c r="K62" s="87">
        <v>1566.1233333333334</v>
      </c>
      <c r="M62" s="6">
        <v>21</v>
      </c>
      <c r="N62" s="87">
        <v>326.06</v>
      </c>
      <c r="O62" s="87">
        <v>386.31</v>
      </c>
      <c r="P62" s="87">
        <v>446.56</v>
      </c>
      <c r="Q62" s="87">
        <v>506.80999999999995</v>
      </c>
      <c r="R62" s="87">
        <v>567.05999999999995</v>
      </c>
      <c r="S62" s="87">
        <v>762.90999999999985</v>
      </c>
      <c r="T62" s="87">
        <v>958.75999999999988</v>
      </c>
      <c r="U62" s="87">
        <v>1154.6099999999999</v>
      </c>
      <c r="V62" s="87">
        <v>1350.4599999999998</v>
      </c>
      <c r="W62" s="87">
        <v>1546.31</v>
      </c>
      <c r="X62" s="26"/>
      <c r="Y62" s="11">
        <v>21</v>
      </c>
      <c r="Z62" s="55">
        <f t="shared" si="13"/>
        <v>0.8900000000000432</v>
      </c>
      <c r="AA62" s="55">
        <f t="shared" si="14"/>
        <v>-8.9999999999974989E-2</v>
      </c>
      <c r="AB62" s="55">
        <f t="shared" si="15"/>
        <v>-1.0699999999999932</v>
      </c>
      <c r="AC62" s="55">
        <f t="shared" si="16"/>
        <v>-2.0500000000000682</v>
      </c>
      <c r="AD62" s="55">
        <f t="shared" si="17"/>
        <v>-3.0300000000000864</v>
      </c>
      <c r="AE62" s="55">
        <f t="shared" si="18"/>
        <v>-6.3866666666667697</v>
      </c>
      <c r="AF62" s="55">
        <f t="shared" si="19"/>
        <v>-9.7433333333334531</v>
      </c>
      <c r="AG62" s="55">
        <f t="shared" si="20"/>
        <v>-13.100000000000136</v>
      </c>
      <c r="AH62" s="55">
        <f t="shared" si="21"/>
        <v>-16.456666666666933</v>
      </c>
      <c r="AI62" s="55">
        <f t="shared" si="22"/>
        <v>-19.813333333333503</v>
      </c>
      <c r="AJ62" s="55">
        <f t="shared" si="23"/>
        <v>-7.0850000000000879</v>
      </c>
    </row>
    <row r="63" spans="1:36" x14ac:dyDescent="0.25">
      <c r="A63" s="10">
        <v>22</v>
      </c>
      <c r="B63" s="87">
        <v>325.16999999999996</v>
      </c>
      <c r="C63" s="87">
        <v>386.4</v>
      </c>
      <c r="D63" s="87">
        <v>447.63</v>
      </c>
      <c r="E63" s="87">
        <v>508.86</v>
      </c>
      <c r="F63" s="87">
        <v>570.09</v>
      </c>
      <c r="G63" s="87">
        <v>769.29666666666662</v>
      </c>
      <c r="H63" s="87">
        <v>968.50333333333333</v>
      </c>
      <c r="I63" s="87">
        <v>1167.71</v>
      </c>
      <c r="J63" s="87">
        <v>1366.9166666666667</v>
      </c>
      <c r="K63" s="87">
        <v>1566.1233333333334</v>
      </c>
      <c r="M63" s="6">
        <v>22</v>
      </c>
      <c r="N63" s="87">
        <v>326.06</v>
      </c>
      <c r="O63" s="87">
        <v>386.31</v>
      </c>
      <c r="P63" s="87">
        <v>446.56</v>
      </c>
      <c r="Q63" s="87">
        <v>506.80999999999995</v>
      </c>
      <c r="R63" s="87">
        <v>567.05999999999995</v>
      </c>
      <c r="S63" s="87">
        <v>762.90999999999985</v>
      </c>
      <c r="T63" s="87">
        <v>958.75999999999988</v>
      </c>
      <c r="U63" s="87">
        <v>1154.6099999999999</v>
      </c>
      <c r="V63" s="87">
        <v>1350.4599999999998</v>
      </c>
      <c r="W63" s="87">
        <v>1546.31</v>
      </c>
      <c r="X63" s="26"/>
      <c r="Y63" s="11">
        <v>22</v>
      </c>
      <c r="Z63" s="55">
        <f t="shared" si="13"/>
        <v>0.8900000000000432</v>
      </c>
      <c r="AA63" s="55">
        <f t="shared" si="14"/>
        <v>-8.9999999999974989E-2</v>
      </c>
      <c r="AB63" s="55">
        <f t="shared" si="15"/>
        <v>-1.0699999999999932</v>
      </c>
      <c r="AC63" s="55">
        <f t="shared" si="16"/>
        <v>-2.0500000000000682</v>
      </c>
      <c r="AD63" s="55">
        <f t="shared" si="17"/>
        <v>-3.0300000000000864</v>
      </c>
      <c r="AE63" s="55">
        <f t="shared" si="18"/>
        <v>-6.3866666666667697</v>
      </c>
      <c r="AF63" s="55">
        <f t="shared" si="19"/>
        <v>-9.7433333333334531</v>
      </c>
      <c r="AG63" s="55">
        <f t="shared" si="20"/>
        <v>-13.100000000000136</v>
      </c>
      <c r="AH63" s="55">
        <f t="shared" si="21"/>
        <v>-16.456666666666933</v>
      </c>
      <c r="AI63" s="55">
        <f t="shared" si="22"/>
        <v>-19.813333333333503</v>
      </c>
      <c r="AJ63" s="55">
        <f t="shared" si="23"/>
        <v>-7.0850000000000879</v>
      </c>
    </row>
    <row r="64" spans="1:36" x14ac:dyDescent="0.25">
      <c r="A64" s="10">
        <v>23</v>
      </c>
      <c r="B64" s="87">
        <v>325.16999999999996</v>
      </c>
      <c r="C64" s="87">
        <v>386.4</v>
      </c>
      <c r="D64" s="87">
        <v>447.63</v>
      </c>
      <c r="E64" s="87">
        <v>508.86</v>
      </c>
      <c r="F64" s="87">
        <v>570.09</v>
      </c>
      <c r="G64" s="87">
        <v>769.29666666666662</v>
      </c>
      <c r="H64" s="87">
        <v>968.50333333333333</v>
      </c>
      <c r="I64" s="87">
        <v>1167.71</v>
      </c>
      <c r="J64" s="87">
        <v>1366.9166666666667</v>
      </c>
      <c r="K64" s="87">
        <v>1566.1233333333334</v>
      </c>
      <c r="M64" s="6">
        <v>23</v>
      </c>
      <c r="N64" s="87">
        <v>326.06</v>
      </c>
      <c r="O64" s="87">
        <v>386.31</v>
      </c>
      <c r="P64" s="87">
        <v>446.56</v>
      </c>
      <c r="Q64" s="87">
        <v>506.80999999999995</v>
      </c>
      <c r="R64" s="87">
        <v>567.05999999999995</v>
      </c>
      <c r="S64" s="87">
        <v>762.90999999999985</v>
      </c>
      <c r="T64" s="87">
        <v>958.75999999999988</v>
      </c>
      <c r="U64" s="87">
        <v>1154.6099999999999</v>
      </c>
      <c r="V64" s="87">
        <v>1350.4599999999998</v>
      </c>
      <c r="W64" s="87">
        <v>1546.31</v>
      </c>
      <c r="X64" s="26"/>
      <c r="Y64" s="11">
        <v>23</v>
      </c>
      <c r="Z64" s="55">
        <f t="shared" si="13"/>
        <v>0.8900000000000432</v>
      </c>
      <c r="AA64" s="55">
        <f t="shared" si="14"/>
        <v>-8.9999999999974989E-2</v>
      </c>
      <c r="AB64" s="55">
        <f t="shared" si="15"/>
        <v>-1.0699999999999932</v>
      </c>
      <c r="AC64" s="55">
        <f t="shared" si="16"/>
        <v>-2.0500000000000682</v>
      </c>
      <c r="AD64" s="55">
        <f t="shared" si="17"/>
        <v>-3.0300000000000864</v>
      </c>
      <c r="AE64" s="55">
        <f t="shared" si="18"/>
        <v>-6.3866666666667697</v>
      </c>
      <c r="AF64" s="55">
        <f t="shared" si="19"/>
        <v>-9.7433333333334531</v>
      </c>
      <c r="AG64" s="55">
        <f t="shared" si="20"/>
        <v>-13.100000000000136</v>
      </c>
      <c r="AH64" s="55">
        <f t="shared" si="21"/>
        <v>-16.456666666666933</v>
      </c>
      <c r="AI64" s="55">
        <f t="shared" si="22"/>
        <v>-19.813333333333503</v>
      </c>
      <c r="AJ64" s="55">
        <f t="shared" si="23"/>
        <v>-7.0850000000000879</v>
      </c>
    </row>
    <row r="65" spans="1:36" x14ac:dyDescent="0.25">
      <c r="A65" s="10">
        <v>24</v>
      </c>
      <c r="B65" s="87">
        <v>325.16999999999996</v>
      </c>
      <c r="C65" s="87">
        <v>386.4</v>
      </c>
      <c r="D65" s="87">
        <v>447.63</v>
      </c>
      <c r="E65" s="87">
        <v>508.86</v>
      </c>
      <c r="F65" s="87">
        <v>570.09</v>
      </c>
      <c r="G65" s="87">
        <v>769.29666666666662</v>
      </c>
      <c r="H65" s="87">
        <v>968.50333333333333</v>
      </c>
      <c r="I65" s="87">
        <v>1167.71</v>
      </c>
      <c r="J65" s="87">
        <v>1366.9166666666667</v>
      </c>
      <c r="K65" s="87">
        <v>1566.1233333333334</v>
      </c>
      <c r="M65" s="6">
        <v>24</v>
      </c>
      <c r="N65" s="87">
        <v>326.06</v>
      </c>
      <c r="O65" s="87">
        <v>386.31</v>
      </c>
      <c r="P65" s="87">
        <v>446.56</v>
      </c>
      <c r="Q65" s="87">
        <v>506.80999999999995</v>
      </c>
      <c r="R65" s="87">
        <v>567.05999999999995</v>
      </c>
      <c r="S65" s="87">
        <v>762.90999999999985</v>
      </c>
      <c r="T65" s="87">
        <v>958.75999999999988</v>
      </c>
      <c r="U65" s="87">
        <v>1154.6099999999999</v>
      </c>
      <c r="V65" s="87">
        <v>1350.4599999999998</v>
      </c>
      <c r="W65" s="87">
        <v>1546.31</v>
      </c>
      <c r="X65" s="26"/>
      <c r="Y65" s="11">
        <v>24</v>
      </c>
      <c r="Z65" s="55">
        <f t="shared" si="13"/>
        <v>0.8900000000000432</v>
      </c>
      <c r="AA65" s="55">
        <f t="shared" si="14"/>
        <v>-8.9999999999974989E-2</v>
      </c>
      <c r="AB65" s="55">
        <f t="shared" si="15"/>
        <v>-1.0699999999999932</v>
      </c>
      <c r="AC65" s="55">
        <f t="shared" si="16"/>
        <v>-2.0500000000000682</v>
      </c>
      <c r="AD65" s="55">
        <f t="shared" si="17"/>
        <v>-3.0300000000000864</v>
      </c>
      <c r="AE65" s="55">
        <f t="shared" si="18"/>
        <v>-6.3866666666667697</v>
      </c>
      <c r="AF65" s="55">
        <f t="shared" si="19"/>
        <v>-9.7433333333334531</v>
      </c>
      <c r="AG65" s="55">
        <f t="shared" si="20"/>
        <v>-13.100000000000136</v>
      </c>
      <c r="AH65" s="55">
        <f t="shared" si="21"/>
        <v>-16.456666666666933</v>
      </c>
      <c r="AI65" s="55">
        <f t="shared" si="22"/>
        <v>-19.813333333333503</v>
      </c>
      <c r="AJ65" s="55">
        <f t="shared" si="23"/>
        <v>-7.0850000000000879</v>
      </c>
    </row>
    <row r="66" spans="1:36" x14ac:dyDescent="0.25">
      <c r="A66" s="10">
        <v>25</v>
      </c>
      <c r="B66" s="87">
        <v>325.16999999999996</v>
      </c>
      <c r="C66" s="87">
        <v>386.4</v>
      </c>
      <c r="D66" s="87">
        <v>447.63</v>
      </c>
      <c r="E66" s="87">
        <v>508.86</v>
      </c>
      <c r="F66" s="87">
        <v>570.09</v>
      </c>
      <c r="G66" s="87">
        <v>769.29666666666662</v>
      </c>
      <c r="H66" s="87">
        <v>968.50333333333333</v>
      </c>
      <c r="I66" s="87">
        <v>1167.71</v>
      </c>
      <c r="J66" s="87">
        <v>1366.9166666666667</v>
      </c>
      <c r="K66" s="87">
        <v>1566.1233333333334</v>
      </c>
      <c r="M66" s="6">
        <v>25</v>
      </c>
      <c r="N66" s="87">
        <v>326.06</v>
      </c>
      <c r="O66" s="87">
        <v>386.31</v>
      </c>
      <c r="P66" s="87">
        <v>446.56</v>
      </c>
      <c r="Q66" s="87">
        <v>506.80999999999995</v>
      </c>
      <c r="R66" s="87">
        <v>567.05999999999995</v>
      </c>
      <c r="S66" s="87">
        <v>762.90999999999985</v>
      </c>
      <c r="T66" s="87">
        <v>958.75999999999988</v>
      </c>
      <c r="U66" s="87">
        <v>1154.6099999999999</v>
      </c>
      <c r="V66" s="87">
        <v>1350.4599999999998</v>
      </c>
      <c r="W66" s="87">
        <v>1546.31</v>
      </c>
      <c r="X66" s="26"/>
      <c r="Y66" s="11">
        <v>25</v>
      </c>
      <c r="Z66" s="55">
        <f t="shared" si="13"/>
        <v>0.8900000000000432</v>
      </c>
      <c r="AA66" s="55">
        <f t="shared" si="14"/>
        <v>-8.9999999999974989E-2</v>
      </c>
      <c r="AB66" s="55">
        <f t="shared" si="15"/>
        <v>-1.0699999999999932</v>
      </c>
      <c r="AC66" s="55">
        <f t="shared" si="16"/>
        <v>-2.0500000000000682</v>
      </c>
      <c r="AD66" s="55">
        <f t="shared" si="17"/>
        <v>-3.0300000000000864</v>
      </c>
      <c r="AE66" s="55">
        <f t="shared" si="18"/>
        <v>-6.3866666666667697</v>
      </c>
      <c r="AF66" s="55">
        <f t="shared" si="19"/>
        <v>-9.7433333333334531</v>
      </c>
      <c r="AG66" s="55">
        <f t="shared" si="20"/>
        <v>-13.100000000000136</v>
      </c>
      <c r="AH66" s="55">
        <f t="shared" si="21"/>
        <v>-16.456666666666933</v>
      </c>
      <c r="AI66" s="55">
        <f t="shared" si="22"/>
        <v>-19.813333333333503</v>
      </c>
      <c r="AJ66" s="55">
        <f t="shared" si="23"/>
        <v>-7.0850000000000879</v>
      </c>
    </row>
    <row r="67" spans="1:36" x14ac:dyDescent="0.25">
      <c r="A67" s="10">
        <v>26</v>
      </c>
      <c r="B67" s="87">
        <v>325.16999999999996</v>
      </c>
      <c r="C67" s="87">
        <v>386.4</v>
      </c>
      <c r="D67" s="87">
        <v>447.63</v>
      </c>
      <c r="E67" s="87">
        <v>508.86</v>
      </c>
      <c r="F67" s="87">
        <v>570.09</v>
      </c>
      <c r="G67" s="87">
        <v>769.29666666666662</v>
      </c>
      <c r="H67" s="87">
        <v>968.50333333333333</v>
      </c>
      <c r="I67" s="87">
        <v>1167.71</v>
      </c>
      <c r="J67" s="87">
        <v>1366.9166666666667</v>
      </c>
      <c r="K67" s="87">
        <v>1566.1233333333334</v>
      </c>
      <c r="M67" s="6">
        <v>26</v>
      </c>
      <c r="N67" s="87">
        <v>326.06</v>
      </c>
      <c r="O67" s="87">
        <v>386.31</v>
      </c>
      <c r="P67" s="87">
        <v>446.56</v>
      </c>
      <c r="Q67" s="87">
        <v>506.80999999999995</v>
      </c>
      <c r="R67" s="87">
        <v>567.05999999999995</v>
      </c>
      <c r="S67" s="87">
        <v>762.90999999999985</v>
      </c>
      <c r="T67" s="87">
        <v>958.75999999999988</v>
      </c>
      <c r="U67" s="87">
        <v>1154.6099999999999</v>
      </c>
      <c r="V67" s="87">
        <v>1350.4599999999998</v>
      </c>
      <c r="W67" s="87">
        <v>1546.31</v>
      </c>
      <c r="X67" s="26"/>
      <c r="Y67" s="11">
        <v>26</v>
      </c>
      <c r="Z67" s="55">
        <f t="shared" si="13"/>
        <v>0.8900000000000432</v>
      </c>
      <c r="AA67" s="55">
        <f t="shared" si="14"/>
        <v>-8.9999999999974989E-2</v>
      </c>
      <c r="AB67" s="55">
        <f t="shared" si="15"/>
        <v>-1.0699999999999932</v>
      </c>
      <c r="AC67" s="55">
        <f t="shared" si="16"/>
        <v>-2.0500000000000682</v>
      </c>
      <c r="AD67" s="55">
        <f t="shared" si="17"/>
        <v>-3.0300000000000864</v>
      </c>
      <c r="AE67" s="55">
        <f t="shared" si="18"/>
        <v>-6.3866666666667697</v>
      </c>
      <c r="AF67" s="55">
        <f t="shared" si="19"/>
        <v>-9.7433333333334531</v>
      </c>
      <c r="AG67" s="55">
        <f t="shared" si="20"/>
        <v>-13.100000000000136</v>
      </c>
      <c r="AH67" s="55">
        <f t="shared" si="21"/>
        <v>-16.456666666666933</v>
      </c>
      <c r="AI67" s="55">
        <f t="shared" si="22"/>
        <v>-19.813333333333503</v>
      </c>
      <c r="AJ67" s="55">
        <f t="shared" si="23"/>
        <v>-7.0850000000000879</v>
      </c>
    </row>
    <row r="68" spans="1:36" x14ac:dyDescent="0.25">
      <c r="A68" s="10">
        <v>27</v>
      </c>
      <c r="B68" s="87">
        <v>325.16999999999996</v>
      </c>
      <c r="C68" s="87">
        <v>386.4</v>
      </c>
      <c r="D68" s="87">
        <v>447.63</v>
      </c>
      <c r="E68" s="87">
        <v>508.86</v>
      </c>
      <c r="F68" s="87">
        <v>570.09</v>
      </c>
      <c r="G68" s="87">
        <v>769.29666666666662</v>
      </c>
      <c r="H68" s="87">
        <v>968.50333333333333</v>
      </c>
      <c r="I68" s="87">
        <v>1167.71</v>
      </c>
      <c r="J68" s="87">
        <v>1366.9166666666667</v>
      </c>
      <c r="K68" s="87">
        <v>1566.1233333333334</v>
      </c>
      <c r="M68" s="6">
        <v>27</v>
      </c>
      <c r="N68" s="87">
        <v>326.06</v>
      </c>
      <c r="O68" s="87">
        <v>386.31</v>
      </c>
      <c r="P68" s="87">
        <v>446.56</v>
      </c>
      <c r="Q68" s="87">
        <v>506.80999999999995</v>
      </c>
      <c r="R68" s="87">
        <v>567.05999999999995</v>
      </c>
      <c r="S68" s="87">
        <v>762.90999999999985</v>
      </c>
      <c r="T68" s="87">
        <v>958.75999999999988</v>
      </c>
      <c r="U68" s="87">
        <v>1154.6099999999999</v>
      </c>
      <c r="V68" s="87">
        <v>1350.4599999999998</v>
      </c>
      <c r="W68" s="87">
        <v>1546.31</v>
      </c>
      <c r="X68" s="26"/>
      <c r="Y68" s="11">
        <v>27</v>
      </c>
      <c r="Z68" s="55">
        <f t="shared" si="13"/>
        <v>0.8900000000000432</v>
      </c>
      <c r="AA68" s="55">
        <f t="shared" si="14"/>
        <v>-8.9999999999974989E-2</v>
      </c>
      <c r="AB68" s="55">
        <f t="shared" si="15"/>
        <v>-1.0699999999999932</v>
      </c>
      <c r="AC68" s="55">
        <f t="shared" si="16"/>
        <v>-2.0500000000000682</v>
      </c>
      <c r="AD68" s="55">
        <f t="shared" si="17"/>
        <v>-3.0300000000000864</v>
      </c>
      <c r="AE68" s="55">
        <f t="shared" si="18"/>
        <v>-6.3866666666667697</v>
      </c>
      <c r="AF68" s="55">
        <f t="shared" si="19"/>
        <v>-9.7433333333334531</v>
      </c>
      <c r="AG68" s="55">
        <f t="shared" si="20"/>
        <v>-13.100000000000136</v>
      </c>
      <c r="AH68" s="55">
        <f t="shared" si="21"/>
        <v>-16.456666666666933</v>
      </c>
      <c r="AI68" s="55">
        <f t="shared" si="22"/>
        <v>-19.813333333333503</v>
      </c>
      <c r="AJ68" s="55">
        <f t="shared" si="23"/>
        <v>-7.0850000000000879</v>
      </c>
    </row>
    <row r="69" spans="1:36" x14ac:dyDescent="0.25">
      <c r="A69" s="10">
        <v>28</v>
      </c>
      <c r="B69" s="87">
        <v>325.16999999999996</v>
      </c>
      <c r="C69" s="87">
        <v>386.4</v>
      </c>
      <c r="D69" s="87">
        <v>447.63</v>
      </c>
      <c r="E69" s="87">
        <v>508.86</v>
      </c>
      <c r="F69" s="87">
        <v>570.09</v>
      </c>
      <c r="G69" s="87">
        <v>769.29666666666662</v>
      </c>
      <c r="H69" s="87">
        <v>968.50333333333333</v>
      </c>
      <c r="I69" s="87">
        <v>1167.71</v>
      </c>
      <c r="J69" s="87">
        <v>1366.9166666666667</v>
      </c>
      <c r="K69" s="87">
        <v>1566.1233333333334</v>
      </c>
      <c r="M69" s="6">
        <v>28</v>
      </c>
      <c r="N69" s="87">
        <v>326.06</v>
      </c>
      <c r="O69" s="87">
        <v>386.31</v>
      </c>
      <c r="P69" s="87">
        <v>446.56</v>
      </c>
      <c r="Q69" s="87">
        <v>506.80999999999995</v>
      </c>
      <c r="R69" s="87">
        <v>567.05999999999995</v>
      </c>
      <c r="S69" s="87">
        <v>762.90999999999985</v>
      </c>
      <c r="T69" s="87">
        <v>958.75999999999988</v>
      </c>
      <c r="U69" s="87">
        <v>1154.6099999999999</v>
      </c>
      <c r="V69" s="87">
        <v>1350.4599999999998</v>
      </c>
      <c r="W69" s="87">
        <v>1546.31</v>
      </c>
      <c r="X69" s="26"/>
      <c r="Y69" s="11">
        <v>28</v>
      </c>
      <c r="Z69" s="55">
        <f t="shared" si="13"/>
        <v>0.8900000000000432</v>
      </c>
      <c r="AA69" s="55">
        <f t="shared" si="14"/>
        <v>-8.9999999999974989E-2</v>
      </c>
      <c r="AB69" s="55">
        <f t="shared" si="15"/>
        <v>-1.0699999999999932</v>
      </c>
      <c r="AC69" s="55">
        <f t="shared" si="16"/>
        <v>-2.0500000000000682</v>
      </c>
      <c r="AD69" s="55">
        <f t="shared" si="17"/>
        <v>-3.0300000000000864</v>
      </c>
      <c r="AE69" s="55">
        <f t="shared" si="18"/>
        <v>-6.3866666666667697</v>
      </c>
      <c r="AF69" s="55">
        <f t="shared" si="19"/>
        <v>-9.7433333333334531</v>
      </c>
      <c r="AG69" s="55">
        <f t="shared" si="20"/>
        <v>-13.100000000000136</v>
      </c>
      <c r="AH69" s="55">
        <f t="shared" si="21"/>
        <v>-16.456666666666933</v>
      </c>
      <c r="AI69" s="55">
        <f t="shared" si="22"/>
        <v>-19.813333333333503</v>
      </c>
      <c r="AJ69" s="55">
        <f t="shared" si="23"/>
        <v>-7.0850000000000879</v>
      </c>
    </row>
    <row r="70" spans="1:36" x14ac:dyDescent="0.25">
      <c r="A70" s="10">
        <v>29</v>
      </c>
      <c r="B70" s="87">
        <v>325.16999999999996</v>
      </c>
      <c r="C70" s="87">
        <v>386.4</v>
      </c>
      <c r="D70" s="87">
        <v>447.63</v>
      </c>
      <c r="E70" s="87">
        <v>508.86</v>
      </c>
      <c r="F70" s="87">
        <v>570.09</v>
      </c>
      <c r="G70" s="87">
        <v>769.29666666666662</v>
      </c>
      <c r="H70" s="87">
        <v>968.50333333333333</v>
      </c>
      <c r="I70" s="87">
        <v>1167.71</v>
      </c>
      <c r="J70" s="87">
        <v>1366.9166666666667</v>
      </c>
      <c r="K70" s="87">
        <v>1566.1233333333334</v>
      </c>
      <c r="M70" s="6">
        <v>29</v>
      </c>
      <c r="N70" s="87">
        <v>326.06</v>
      </c>
      <c r="O70" s="87">
        <v>386.31</v>
      </c>
      <c r="P70" s="87">
        <v>446.56</v>
      </c>
      <c r="Q70" s="87">
        <v>506.80999999999995</v>
      </c>
      <c r="R70" s="87">
        <v>567.05999999999995</v>
      </c>
      <c r="S70" s="87">
        <v>762.90999999999985</v>
      </c>
      <c r="T70" s="87">
        <v>958.75999999999988</v>
      </c>
      <c r="U70" s="87">
        <v>1154.6099999999999</v>
      </c>
      <c r="V70" s="87">
        <v>1350.4599999999998</v>
      </c>
      <c r="W70" s="87">
        <v>1546.31</v>
      </c>
      <c r="X70" s="26"/>
      <c r="Y70" s="11">
        <v>29</v>
      </c>
      <c r="Z70" s="55">
        <f t="shared" si="13"/>
        <v>0.8900000000000432</v>
      </c>
      <c r="AA70" s="55">
        <f t="shared" si="14"/>
        <v>-8.9999999999974989E-2</v>
      </c>
      <c r="AB70" s="55">
        <f t="shared" si="15"/>
        <v>-1.0699999999999932</v>
      </c>
      <c r="AC70" s="55">
        <f t="shared" si="16"/>
        <v>-2.0500000000000682</v>
      </c>
      <c r="AD70" s="55">
        <f t="shared" si="17"/>
        <v>-3.0300000000000864</v>
      </c>
      <c r="AE70" s="55">
        <f t="shared" si="18"/>
        <v>-6.3866666666667697</v>
      </c>
      <c r="AF70" s="55">
        <f t="shared" si="19"/>
        <v>-9.7433333333334531</v>
      </c>
      <c r="AG70" s="55">
        <f t="shared" si="20"/>
        <v>-13.100000000000136</v>
      </c>
      <c r="AH70" s="55">
        <f t="shared" si="21"/>
        <v>-16.456666666666933</v>
      </c>
      <c r="AI70" s="55">
        <f t="shared" si="22"/>
        <v>-19.813333333333503</v>
      </c>
      <c r="AJ70" s="55">
        <f t="shared" si="23"/>
        <v>-7.0850000000000879</v>
      </c>
    </row>
    <row r="71" spans="1:36" x14ac:dyDescent="0.25">
      <c r="A71" s="10">
        <v>30</v>
      </c>
      <c r="B71" s="87">
        <v>325.16999999999996</v>
      </c>
      <c r="C71" s="87">
        <v>386.4</v>
      </c>
      <c r="D71" s="87">
        <v>447.63</v>
      </c>
      <c r="E71" s="87">
        <v>508.86</v>
      </c>
      <c r="F71" s="87">
        <v>570.09</v>
      </c>
      <c r="G71" s="87">
        <v>769.29666666666662</v>
      </c>
      <c r="H71" s="87">
        <v>968.50333333333333</v>
      </c>
      <c r="I71" s="87">
        <v>1167.71</v>
      </c>
      <c r="J71" s="87">
        <v>1366.9166666666667</v>
      </c>
      <c r="K71" s="87">
        <v>1566.1233333333334</v>
      </c>
      <c r="M71" s="6">
        <v>30</v>
      </c>
      <c r="N71" s="87">
        <v>326.06</v>
      </c>
      <c r="O71" s="87">
        <v>386.31</v>
      </c>
      <c r="P71" s="87">
        <v>446.56</v>
      </c>
      <c r="Q71" s="87">
        <v>506.80999999999995</v>
      </c>
      <c r="R71" s="87">
        <v>567.05999999999995</v>
      </c>
      <c r="S71" s="87">
        <v>762.90999999999985</v>
      </c>
      <c r="T71" s="87">
        <v>958.75999999999988</v>
      </c>
      <c r="U71" s="87">
        <v>1154.6099999999999</v>
      </c>
      <c r="V71" s="87">
        <v>1350.4599999999998</v>
      </c>
      <c r="W71" s="87">
        <v>1546.31</v>
      </c>
      <c r="X71" s="26"/>
      <c r="Y71" s="11">
        <v>30</v>
      </c>
      <c r="Z71" s="76">
        <f t="shared" ref="Z71:AB72" si="24">N71-B71</f>
        <v>0.8900000000000432</v>
      </c>
      <c r="AA71" s="76">
        <f t="shared" si="24"/>
        <v>-8.9999999999974989E-2</v>
      </c>
      <c r="AB71" s="76">
        <f t="shared" si="24"/>
        <v>-1.0699999999999932</v>
      </c>
      <c r="AC71" s="76">
        <f t="shared" ref="AC71:AG72" si="25">Q71-E71</f>
        <v>-2.0500000000000682</v>
      </c>
      <c r="AD71" s="76">
        <f t="shared" si="25"/>
        <v>-3.0300000000000864</v>
      </c>
      <c r="AE71" s="76">
        <f t="shared" si="25"/>
        <v>-6.3866666666667697</v>
      </c>
      <c r="AF71" s="76">
        <f t="shared" si="25"/>
        <v>-9.7433333333334531</v>
      </c>
      <c r="AG71" s="76">
        <f t="shared" si="25"/>
        <v>-13.100000000000136</v>
      </c>
      <c r="AH71" s="76">
        <f>V71-J71</f>
        <v>-16.456666666666933</v>
      </c>
      <c r="AI71" s="76">
        <f>W71-K71</f>
        <v>-19.813333333333503</v>
      </c>
      <c r="AJ71" s="55">
        <f t="shared" si="23"/>
        <v>-7.0850000000000879</v>
      </c>
    </row>
    <row r="72" spans="1:36" x14ac:dyDescent="0.25">
      <c r="A72" s="14" t="s">
        <v>23</v>
      </c>
      <c r="B72" s="54">
        <f>AVERAGE(B42:B71)</f>
        <v>325.17</v>
      </c>
      <c r="C72" s="54">
        <f t="shared" ref="C72:K72" si="26">AVERAGE(C42:C71)</f>
        <v>386.39999999999981</v>
      </c>
      <c r="D72" s="54">
        <f t="shared" si="26"/>
        <v>447.62999999999977</v>
      </c>
      <c r="E72" s="54">
        <f t="shared" si="26"/>
        <v>508.86000000000024</v>
      </c>
      <c r="F72" s="54">
        <f t="shared" si="26"/>
        <v>570.09</v>
      </c>
      <c r="G72" s="54">
        <f t="shared" si="26"/>
        <v>769.29666666666651</v>
      </c>
      <c r="H72" s="54">
        <f t="shared" si="26"/>
        <v>968.50333333333379</v>
      </c>
      <c r="I72" s="54">
        <f t="shared" si="26"/>
        <v>1167.7099999999994</v>
      </c>
      <c r="J72" s="54">
        <f t="shared" si="26"/>
        <v>1366.9166666666665</v>
      </c>
      <c r="K72" s="54">
        <f t="shared" si="26"/>
        <v>1566.1233333333341</v>
      </c>
      <c r="L72" s="15"/>
      <c r="M72" s="14" t="s">
        <v>23</v>
      </c>
      <c r="N72" s="54">
        <f>AVERAGE(N42:N71)</f>
        <v>326.06000000000012</v>
      </c>
      <c r="O72" s="54">
        <f t="shared" ref="O72:W72" si="27">AVERAGE(O42:O71)</f>
        <v>386.31</v>
      </c>
      <c r="P72" s="54">
        <f t="shared" si="27"/>
        <v>446.55999999999989</v>
      </c>
      <c r="Q72" s="54">
        <f t="shared" si="27"/>
        <v>506.8099999999996</v>
      </c>
      <c r="R72" s="54">
        <f>AVERAGE(R42:R71)</f>
        <v>567.05999999999972</v>
      </c>
      <c r="S72" s="54">
        <f t="shared" si="27"/>
        <v>762.90999999999985</v>
      </c>
      <c r="T72" s="54">
        <f t="shared" si="27"/>
        <v>958.75999999999942</v>
      </c>
      <c r="U72" s="54">
        <f t="shared" si="27"/>
        <v>1154.6100000000004</v>
      </c>
      <c r="V72" s="54">
        <f t="shared" si="27"/>
        <v>1350.4599999999994</v>
      </c>
      <c r="W72" s="54">
        <f t="shared" si="27"/>
        <v>1546.3099999999997</v>
      </c>
      <c r="X72" s="19"/>
      <c r="Y72" s="9" t="s">
        <v>23</v>
      </c>
      <c r="Z72" s="76">
        <f t="shared" si="24"/>
        <v>0.89000000000010004</v>
      </c>
      <c r="AA72" s="76">
        <f t="shared" si="24"/>
        <v>-8.9999999999804459E-2</v>
      </c>
      <c r="AB72" s="76">
        <f t="shared" si="24"/>
        <v>-1.0699999999998795</v>
      </c>
      <c r="AC72" s="76">
        <f t="shared" si="25"/>
        <v>-2.0500000000006366</v>
      </c>
      <c r="AD72" s="76">
        <f t="shared" si="25"/>
        <v>-3.0300000000003138</v>
      </c>
      <c r="AE72" s="76">
        <f t="shared" si="25"/>
        <v>-6.3866666666666561</v>
      </c>
      <c r="AF72" s="76">
        <f t="shared" si="25"/>
        <v>-9.7433333333343626</v>
      </c>
      <c r="AG72" s="76">
        <f t="shared" si="25"/>
        <v>-13.099999999999</v>
      </c>
      <c r="AH72" s="76">
        <f>V72-J72</f>
        <v>-16.456666666667161</v>
      </c>
      <c r="AI72" s="76">
        <f>W72-K72</f>
        <v>-19.813333333334413</v>
      </c>
      <c r="AJ72" s="55">
        <f t="shared" si="23"/>
        <v>-7.0850000000002122</v>
      </c>
    </row>
    <row r="73" spans="1:36" s="7" customFormat="1" x14ac:dyDescent="0.25">
      <c r="A73" s="16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5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</sheetData>
  <mergeCells count="6">
    <mergeCell ref="B2:K2"/>
    <mergeCell ref="B39:K39"/>
    <mergeCell ref="N2:W2"/>
    <mergeCell ref="N39:W39"/>
    <mergeCell ref="Z2:AI2"/>
    <mergeCell ref="Z39:AI39"/>
  </mergeCells>
  <pageMargins left="0.25" right="0.25" top="0.75" bottom="0.75" header="0.3" footer="0.3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G4" sqref="G4:G35"/>
    </sheetView>
  </sheetViews>
  <sheetFormatPr defaultRowHeight="15" x14ac:dyDescent="0.25"/>
  <cols>
    <col min="1" max="1" width="12.42578125" customWidth="1"/>
    <col min="2" max="2" width="14.7109375" customWidth="1"/>
    <col min="3" max="3" width="14.5703125" customWidth="1"/>
    <col min="4" max="4" width="5" customWidth="1"/>
    <col min="5" max="5" width="13.5703125" customWidth="1"/>
    <col min="6" max="6" width="15.7109375" customWidth="1"/>
    <col min="7" max="7" width="15.28515625" customWidth="1"/>
    <col min="8" max="8" width="6.28515625" customWidth="1"/>
    <col min="9" max="9" width="14.28515625" customWidth="1"/>
    <col min="10" max="10" width="20.7109375" customWidth="1"/>
    <col min="11" max="11" width="20.42578125" customWidth="1"/>
  </cols>
  <sheetData>
    <row r="1" spans="1:11" s="77" customFormat="1" ht="13.9" x14ac:dyDescent="0.25">
      <c r="A1" s="84" t="s">
        <v>82</v>
      </c>
      <c r="B1" s="85"/>
      <c r="C1" s="85"/>
      <c r="E1" s="84" t="s">
        <v>116</v>
      </c>
      <c r="F1" s="85"/>
      <c r="G1" s="85"/>
      <c r="I1" s="80" t="s">
        <v>117</v>
      </c>
    </row>
    <row r="2" spans="1:11" ht="14.45" x14ac:dyDescent="0.3">
      <c r="A2" s="46" t="s">
        <v>46</v>
      </c>
      <c r="B2" s="46" t="s">
        <v>47</v>
      </c>
      <c r="C2" s="47" t="s">
        <v>48</v>
      </c>
      <c r="E2" s="46" t="s">
        <v>46</v>
      </c>
      <c r="F2" s="46" t="s">
        <v>47</v>
      </c>
      <c r="G2" s="47" t="s">
        <v>48</v>
      </c>
      <c r="I2" s="46" t="s">
        <v>46</v>
      </c>
      <c r="J2" s="46" t="s">
        <v>47</v>
      </c>
      <c r="K2" s="47" t="s">
        <v>48</v>
      </c>
    </row>
    <row r="3" spans="1:11" ht="14.45" x14ac:dyDescent="0.3">
      <c r="A3" s="49" t="s">
        <v>49</v>
      </c>
      <c r="B3" s="49" t="s">
        <v>21</v>
      </c>
      <c r="C3" s="46" t="s">
        <v>21</v>
      </c>
      <c r="E3" s="49" t="s">
        <v>49</v>
      </c>
      <c r="F3" s="49" t="s">
        <v>21</v>
      </c>
      <c r="G3" s="46" t="s">
        <v>21</v>
      </c>
      <c r="I3" s="43" t="s">
        <v>49</v>
      </c>
      <c r="J3" s="43" t="s">
        <v>21</v>
      </c>
      <c r="K3" s="46" t="s">
        <v>21</v>
      </c>
    </row>
    <row r="4" spans="1:11" ht="14.45" x14ac:dyDescent="0.3">
      <c r="A4" s="49" t="s">
        <v>24</v>
      </c>
      <c r="B4" s="55">
        <v>2.800237369829</v>
      </c>
      <c r="C4" s="55">
        <v>20.420406921611001</v>
      </c>
      <c r="E4" s="52" t="s">
        <v>24</v>
      </c>
      <c r="F4" s="55">
        <v>1.7768649871890001</v>
      </c>
      <c r="G4" s="55">
        <v>20.059314266015001</v>
      </c>
      <c r="I4" s="43" t="s">
        <v>24</v>
      </c>
      <c r="J4" s="44">
        <f>F4-B4</f>
        <v>-1.0233723826399999</v>
      </c>
      <c r="K4" s="44">
        <f>G4-C4</f>
        <v>-0.3610926555959999</v>
      </c>
    </row>
    <row r="5" spans="1:11" ht="14.45" x14ac:dyDescent="0.3">
      <c r="A5" s="49" t="s">
        <v>25</v>
      </c>
      <c r="B5" s="55">
        <v>10.474363004296</v>
      </c>
      <c r="C5" s="55">
        <v>26.201647993908001</v>
      </c>
      <c r="E5" s="52" t="s">
        <v>25</v>
      </c>
      <c r="F5" s="55">
        <v>7.691741336233</v>
      </c>
      <c r="G5" s="55">
        <v>25.63940317242</v>
      </c>
      <c r="I5" s="43" t="s">
        <v>25</v>
      </c>
      <c r="J5" s="44">
        <f t="shared" ref="J5:J35" si="0">F5-B5</f>
        <v>-2.7826216680630003</v>
      </c>
      <c r="K5" s="44">
        <f t="shared" ref="K5:K35" si="1">G5-C5</f>
        <v>-0.56224482148800092</v>
      </c>
    </row>
    <row r="6" spans="1:11" ht="14.45" x14ac:dyDescent="0.3">
      <c r="A6" s="49">
        <v>1</v>
      </c>
      <c r="B6" s="55">
        <v>14.581830373878001</v>
      </c>
      <c r="C6" s="55">
        <v>29.111887688824002</v>
      </c>
      <c r="E6" s="52">
        <v>1</v>
      </c>
      <c r="F6" s="55">
        <v>6.6635378232309996</v>
      </c>
      <c r="G6" s="55">
        <v>28.385022868354</v>
      </c>
      <c r="I6" s="43">
        <v>1</v>
      </c>
      <c r="J6" s="44">
        <f t="shared" si="0"/>
        <v>-7.918292550647001</v>
      </c>
      <c r="K6" s="44">
        <f t="shared" si="1"/>
        <v>-0.72686482047000212</v>
      </c>
    </row>
    <row r="7" spans="1:11" ht="14.45" x14ac:dyDescent="0.3">
      <c r="A7" s="49">
        <v>2</v>
      </c>
      <c r="B7" s="55">
        <v>16.656882261762998</v>
      </c>
      <c r="C7" s="55">
        <v>32.521575519814</v>
      </c>
      <c r="E7" s="52">
        <v>2</v>
      </c>
      <c r="F7" s="55">
        <v>6.3040415784580004</v>
      </c>
      <c r="G7" s="55">
        <v>31.380410284117001</v>
      </c>
      <c r="I7" s="43">
        <v>2</v>
      </c>
      <c r="J7" s="44">
        <f t="shared" si="0"/>
        <v>-10.352840683304997</v>
      </c>
      <c r="K7" s="44">
        <f t="shared" si="1"/>
        <v>-1.1411652356969988</v>
      </c>
    </row>
    <row r="8" spans="1:11" ht="14.45" x14ac:dyDescent="0.3">
      <c r="A8" s="49">
        <v>3</v>
      </c>
      <c r="B8" s="55">
        <v>14.354093881601001</v>
      </c>
      <c r="C8" s="55">
        <v>35.450073852826002</v>
      </c>
      <c r="E8" s="52">
        <v>3</v>
      </c>
      <c r="F8" s="55">
        <v>2.8051033449329998</v>
      </c>
      <c r="G8" s="55">
        <v>34.016197657195001</v>
      </c>
      <c r="I8" s="43">
        <v>3</v>
      </c>
      <c r="J8" s="44">
        <f t="shared" si="0"/>
        <v>-11.548990536668001</v>
      </c>
      <c r="K8" s="44">
        <f t="shared" si="1"/>
        <v>-1.4338761956310009</v>
      </c>
    </row>
    <row r="9" spans="1:11" ht="14.45" x14ac:dyDescent="0.3">
      <c r="A9" s="49">
        <v>4</v>
      </c>
      <c r="B9" s="55">
        <v>9.5115273042599995</v>
      </c>
      <c r="C9" s="55">
        <v>36.480537695949998</v>
      </c>
      <c r="E9" s="52">
        <v>4</v>
      </c>
      <c r="F9" s="55">
        <v>-3.1326164229789999</v>
      </c>
      <c r="G9" s="55">
        <v>34.769890984770001</v>
      </c>
      <c r="I9" s="43">
        <v>4</v>
      </c>
      <c r="J9" s="44">
        <f t="shared" si="0"/>
        <v>-12.644143727238999</v>
      </c>
      <c r="K9" s="44">
        <f t="shared" si="1"/>
        <v>-1.7106467111799972</v>
      </c>
    </row>
    <row r="10" spans="1:11" ht="14.45" x14ac:dyDescent="0.3">
      <c r="A10" s="49">
        <v>5</v>
      </c>
      <c r="B10" s="55">
        <v>5.5960460632649998</v>
      </c>
      <c r="C10" s="55">
        <v>36.715252599274997</v>
      </c>
      <c r="E10" s="52">
        <v>5</v>
      </c>
      <c r="F10" s="55">
        <v>-7.7565154617629997</v>
      </c>
      <c r="G10" s="55">
        <v>34.802432826347001</v>
      </c>
      <c r="I10" s="43">
        <v>5</v>
      </c>
      <c r="J10" s="44">
        <f t="shared" si="0"/>
        <v>-13.352561525027999</v>
      </c>
      <c r="K10" s="44">
        <f t="shared" si="1"/>
        <v>-1.9128197729279961</v>
      </c>
    </row>
    <row r="11" spans="1:11" ht="14.45" x14ac:dyDescent="0.3">
      <c r="A11" s="49">
        <v>6</v>
      </c>
      <c r="B11" s="55">
        <v>2.9196843128299999</v>
      </c>
      <c r="C11" s="55">
        <v>36.135539262841</v>
      </c>
      <c r="E11" s="52">
        <v>6</v>
      </c>
      <c r="F11" s="55">
        <v>-11.025683546486</v>
      </c>
      <c r="G11" s="55">
        <v>34.099117912836</v>
      </c>
      <c r="I11" s="43">
        <v>6</v>
      </c>
      <c r="J11" s="44">
        <f t="shared" si="0"/>
        <v>-13.945367859316001</v>
      </c>
      <c r="K11" s="44">
        <f t="shared" si="1"/>
        <v>-2.0364213500049999</v>
      </c>
    </row>
    <row r="12" spans="1:11" ht="14.45" x14ac:dyDescent="0.3">
      <c r="A12" s="49">
        <v>7</v>
      </c>
      <c r="B12" s="55">
        <v>1.822628394543</v>
      </c>
      <c r="C12" s="55">
        <v>34.239799232998003</v>
      </c>
      <c r="E12" s="52">
        <v>7</v>
      </c>
      <c r="F12" s="55">
        <v>-12.662550170216999</v>
      </c>
      <c r="G12" s="55">
        <v>32.149066424715002</v>
      </c>
      <c r="I12" s="43">
        <v>7</v>
      </c>
      <c r="J12" s="44">
        <f t="shared" si="0"/>
        <v>-14.485178564759998</v>
      </c>
      <c r="K12" s="44">
        <f t="shared" si="1"/>
        <v>-2.0907328082830006</v>
      </c>
    </row>
    <row r="13" spans="1:11" ht="14.45" x14ac:dyDescent="0.3">
      <c r="A13" s="49">
        <v>8</v>
      </c>
      <c r="B13" s="55">
        <v>1.6766166778360001</v>
      </c>
      <c r="C13" s="55">
        <v>31.071588836326001</v>
      </c>
      <c r="E13" s="52">
        <v>8</v>
      </c>
      <c r="F13" s="55">
        <v>-13.310228730506999</v>
      </c>
      <c r="G13" s="55">
        <v>28.969753024475001</v>
      </c>
      <c r="I13" s="43">
        <v>8</v>
      </c>
      <c r="J13" s="44">
        <f t="shared" si="0"/>
        <v>-14.986845408342999</v>
      </c>
      <c r="K13" s="44">
        <f t="shared" si="1"/>
        <v>-2.1018358118510001</v>
      </c>
    </row>
    <row r="14" spans="1:11" ht="14.45" x14ac:dyDescent="0.3">
      <c r="A14" s="49">
        <v>9</v>
      </c>
      <c r="B14" s="55">
        <v>2.0284122466140002</v>
      </c>
      <c r="C14" s="55">
        <v>27.398545846541001</v>
      </c>
      <c r="E14" s="52">
        <v>9</v>
      </c>
      <c r="F14" s="55">
        <v>-13.424695531696001</v>
      </c>
      <c r="G14" s="55">
        <v>25.311309819424999</v>
      </c>
      <c r="I14" s="43">
        <v>9</v>
      </c>
      <c r="J14" s="44">
        <f t="shared" si="0"/>
        <v>-15.453107778310001</v>
      </c>
      <c r="K14" s="44">
        <f t="shared" si="1"/>
        <v>-2.0872360271160026</v>
      </c>
    </row>
    <row r="15" spans="1:11" ht="14.45" x14ac:dyDescent="0.3">
      <c r="A15" s="49">
        <v>10</v>
      </c>
      <c r="B15" s="55">
        <v>2.5296718232519999</v>
      </c>
      <c r="C15" s="55">
        <v>23.914345845046</v>
      </c>
      <c r="E15" s="52">
        <v>10</v>
      </c>
      <c r="F15" s="55">
        <v>-13.236686809409999</v>
      </c>
      <c r="G15" s="55">
        <v>21.849864989874</v>
      </c>
      <c r="I15" s="43">
        <v>10</v>
      </c>
      <c r="J15" s="44">
        <f t="shared" si="0"/>
        <v>-15.766358632662</v>
      </c>
      <c r="K15" s="44">
        <f t="shared" si="1"/>
        <v>-2.0644808551720004</v>
      </c>
    </row>
    <row r="16" spans="1:11" ht="14.45" x14ac:dyDescent="0.3">
      <c r="A16" s="49">
        <v>11</v>
      </c>
      <c r="B16" s="55">
        <v>2.964535747063</v>
      </c>
      <c r="C16" s="55">
        <v>21.029404101166001</v>
      </c>
      <c r="E16" s="52">
        <v>11</v>
      </c>
      <c r="F16" s="55">
        <v>-12.868049182426001</v>
      </c>
      <c r="G16" s="55">
        <v>18.994127685660999</v>
      </c>
      <c r="I16" s="43">
        <v>11</v>
      </c>
      <c r="J16" s="44">
        <f t="shared" si="0"/>
        <v>-15.832584929489</v>
      </c>
      <c r="K16" s="44">
        <f t="shared" si="1"/>
        <v>-2.0352764155050025</v>
      </c>
    </row>
    <row r="17" spans="1:11" ht="14.45" x14ac:dyDescent="0.3">
      <c r="A17" s="49">
        <v>12</v>
      </c>
      <c r="B17" s="55">
        <v>3.0886735702619998</v>
      </c>
      <c r="C17" s="55">
        <v>18.690361275897999</v>
      </c>
      <c r="E17" s="52">
        <v>12</v>
      </c>
      <c r="F17" s="55">
        <v>-12.667699344188</v>
      </c>
      <c r="G17" s="55">
        <v>16.677843202567999</v>
      </c>
      <c r="I17" s="43">
        <v>12</v>
      </c>
      <c r="J17" s="44">
        <f t="shared" si="0"/>
        <v>-15.756372914449999</v>
      </c>
      <c r="K17" s="44">
        <f t="shared" si="1"/>
        <v>-2.0125180733299999</v>
      </c>
    </row>
    <row r="18" spans="1:11" ht="14.45" x14ac:dyDescent="0.3">
      <c r="A18" s="49">
        <v>13</v>
      </c>
      <c r="B18" s="55">
        <v>2.664971545162</v>
      </c>
      <c r="C18" s="55">
        <v>16.817452389246</v>
      </c>
      <c r="E18" s="52">
        <v>13</v>
      </c>
      <c r="F18" s="55">
        <v>-12.892482135917</v>
      </c>
      <c r="G18" s="55">
        <v>14.817388955803001</v>
      </c>
      <c r="I18" s="43">
        <v>13</v>
      </c>
      <c r="J18" s="44">
        <f t="shared" si="0"/>
        <v>-15.557453681079</v>
      </c>
      <c r="K18" s="44">
        <f t="shared" si="1"/>
        <v>-2.0000634334429996</v>
      </c>
    </row>
    <row r="19" spans="1:11" ht="14.45" x14ac:dyDescent="0.3">
      <c r="A19" s="49">
        <v>14</v>
      </c>
      <c r="B19" s="55">
        <v>1.6656418753619999</v>
      </c>
      <c r="C19" s="55">
        <v>15.393412051326001</v>
      </c>
      <c r="E19" s="52">
        <v>14</v>
      </c>
      <c r="F19" s="55">
        <v>-13.587078040085</v>
      </c>
      <c r="G19" s="55">
        <v>13.392571492908001</v>
      </c>
      <c r="I19" s="43">
        <v>14</v>
      </c>
      <c r="J19" s="44">
        <f t="shared" si="0"/>
        <v>-15.252719915447001</v>
      </c>
      <c r="K19" s="44">
        <f t="shared" si="1"/>
        <v>-2.000840558418</v>
      </c>
    </row>
    <row r="20" spans="1:11" ht="14.45" x14ac:dyDescent="0.3">
      <c r="A20" s="49">
        <v>15</v>
      </c>
      <c r="B20" s="55">
        <v>0.30150073716699999</v>
      </c>
      <c r="C20" s="55">
        <v>14.343660035526</v>
      </c>
      <c r="E20" s="52">
        <v>15</v>
      </c>
      <c r="F20" s="55">
        <v>-14.581795548193</v>
      </c>
      <c r="G20" s="55">
        <v>12.333844394933999</v>
      </c>
      <c r="I20" s="43">
        <v>15</v>
      </c>
      <c r="J20" s="44">
        <f t="shared" si="0"/>
        <v>-14.88329628536</v>
      </c>
      <c r="K20" s="44">
        <f t="shared" si="1"/>
        <v>-2.0098156405920005</v>
      </c>
    </row>
    <row r="21" spans="1:11" ht="14.45" x14ac:dyDescent="0.3">
      <c r="A21" s="49">
        <v>16</v>
      </c>
      <c r="B21" s="55">
        <v>-1.3774592755220001</v>
      </c>
      <c r="C21" s="55">
        <v>13.612079692661</v>
      </c>
      <c r="E21" s="52">
        <v>16</v>
      </c>
      <c r="F21" s="55">
        <v>-15.836458469101</v>
      </c>
      <c r="G21" s="55">
        <v>11.583672648589999</v>
      </c>
      <c r="I21" s="43">
        <v>16</v>
      </c>
      <c r="J21" s="44">
        <f t="shared" si="0"/>
        <v>-14.458999193579</v>
      </c>
      <c r="K21" s="44">
        <f t="shared" si="1"/>
        <v>-2.0284070440710007</v>
      </c>
    </row>
    <row r="22" spans="1:11" ht="14.45" x14ac:dyDescent="0.3">
      <c r="A22" s="49">
        <v>17</v>
      </c>
      <c r="B22" s="55">
        <v>-3.34042610312</v>
      </c>
      <c r="C22" s="55">
        <v>13.157442829982999</v>
      </c>
      <c r="E22" s="52">
        <v>17</v>
      </c>
      <c r="F22" s="55">
        <v>-17.345763399913999</v>
      </c>
      <c r="G22" s="55">
        <v>11.10299910596</v>
      </c>
      <c r="I22" s="43">
        <v>17</v>
      </c>
      <c r="J22" s="44">
        <f t="shared" si="0"/>
        <v>-14.005337296793998</v>
      </c>
      <c r="K22" s="44">
        <f t="shared" si="1"/>
        <v>-2.0544437240229989</v>
      </c>
    </row>
    <row r="23" spans="1:11" ht="14.45" x14ac:dyDescent="0.3">
      <c r="A23" s="49">
        <v>18</v>
      </c>
      <c r="B23" s="55">
        <v>-5.5653311606109996</v>
      </c>
      <c r="C23" s="55">
        <v>12.946152667802</v>
      </c>
      <c r="E23" s="52">
        <v>18</v>
      </c>
      <c r="F23" s="55">
        <v>-19.126345158221</v>
      </c>
      <c r="G23" s="55">
        <v>10.857824471681001</v>
      </c>
      <c r="I23" s="43">
        <v>18</v>
      </c>
      <c r="J23" s="44">
        <f t="shared" si="0"/>
        <v>-13.561013997610001</v>
      </c>
      <c r="K23" s="44">
        <f t="shared" si="1"/>
        <v>-2.0883281961209992</v>
      </c>
    </row>
    <row r="24" spans="1:11" ht="14.45" x14ac:dyDescent="0.3">
      <c r="A24" s="49">
        <v>19</v>
      </c>
      <c r="B24" s="55">
        <v>-7.9261966886820003</v>
      </c>
      <c r="C24" s="55">
        <v>12.933763314266001</v>
      </c>
      <c r="E24" s="52">
        <v>19</v>
      </c>
      <c r="F24" s="55">
        <v>-21.073346561977999</v>
      </c>
      <c r="G24" s="55">
        <v>10.806649728854</v>
      </c>
      <c r="I24" s="43">
        <v>19</v>
      </c>
      <c r="J24" s="44">
        <f t="shared" si="0"/>
        <v>-13.147149873295998</v>
      </c>
      <c r="K24" s="44">
        <f t="shared" si="1"/>
        <v>-2.1271135854120011</v>
      </c>
    </row>
    <row r="25" spans="1:11" ht="14.45" x14ac:dyDescent="0.3">
      <c r="A25" s="49">
        <v>20</v>
      </c>
      <c r="B25" s="55">
        <v>-10.317933803561999</v>
      </c>
      <c r="C25" s="55">
        <v>13.092216623395</v>
      </c>
      <c r="E25" s="52">
        <v>20</v>
      </c>
      <c r="F25" s="55">
        <v>-23.1353154269</v>
      </c>
      <c r="G25" s="55">
        <v>10.922609607806001</v>
      </c>
      <c r="I25" s="43">
        <v>20</v>
      </c>
      <c r="J25" s="44">
        <f t="shared" si="0"/>
        <v>-12.817381623338001</v>
      </c>
      <c r="K25" s="44">
        <f t="shared" si="1"/>
        <v>-2.1696070155889995</v>
      </c>
    </row>
    <row r="26" spans="1:11" ht="14.45" x14ac:dyDescent="0.3">
      <c r="A26" s="49">
        <v>21</v>
      </c>
      <c r="B26" s="55">
        <v>-12.706271593026999</v>
      </c>
      <c r="C26" s="55">
        <v>13.302314560352</v>
      </c>
      <c r="E26" s="52">
        <v>21</v>
      </c>
      <c r="F26" s="55">
        <v>-25.281259769626999</v>
      </c>
      <c r="G26" s="55">
        <v>11.089308290668001</v>
      </c>
      <c r="I26" s="43">
        <v>21</v>
      </c>
      <c r="J26" s="44">
        <f t="shared" si="0"/>
        <v>-12.5749881766</v>
      </c>
      <c r="K26" s="44">
        <f t="shared" si="1"/>
        <v>-2.2130062696839996</v>
      </c>
    </row>
    <row r="27" spans="1:11" ht="14.45" x14ac:dyDescent="0.3">
      <c r="A27" s="49">
        <v>22</v>
      </c>
      <c r="B27" s="55">
        <v>-15.063391853215</v>
      </c>
      <c r="C27" s="55">
        <v>13.512651137585999</v>
      </c>
      <c r="E27" s="52">
        <v>22</v>
      </c>
      <c r="F27" s="55">
        <v>-27.508715235074</v>
      </c>
      <c r="G27" s="55">
        <v>11.253452464111</v>
      </c>
      <c r="I27" s="43">
        <v>22</v>
      </c>
      <c r="J27" s="44">
        <f t="shared" si="0"/>
        <v>-12.445323381859</v>
      </c>
      <c r="K27" s="44">
        <f t="shared" si="1"/>
        <v>-2.2591986734749998</v>
      </c>
    </row>
    <row r="28" spans="1:11" ht="14.45" x14ac:dyDescent="0.3">
      <c r="A28" s="49">
        <v>23</v>
      </c>
      <c r="B28" s="55">
        <v>-17.285711425822999</v>
      </c>
      <c r="C28" s="55">
        <v>13.731556863448001</v>
      </c>
      <c r="E28" s="52">
        <v>23</v>
      </c>
      <c r="F28" s="55">
        <v>-29.717866810065001</v>
      </c>
      <c r="G28" s="55">
        <v>11.423509942641999</v>
      </c>
      <c r="I28" s="43">
        <v>23</v>
      </c>
      <c r="J28" s="44">
        <f t="shared" si="0"/>
        <v>-12.432155384242002</v>
      </c>
      <c r="K28" s="44">
        <f t="shared" si="1"/>
        <v>-2.3080469208060013</v>
      </c>
    </row>
    <row r="29" spans="1:11" ht="14.45" x14ac:dyDescent="0.3">
      <c r="A29" s="49">
        <v>24</v>
      </c>
      <c r="B29" s="55">
        <v>-19.285364567199998</v>
      </c>
      <c r="C29" s="55">
        <v>13.968670187024999</v>
      </c>
      <c r="E29" s="52">
        <v>24</v>
      </c>
      <c r="F29" s="55">
        <v>-31.830797753203001</v>
      </c>
      <c r="G29" s="55">
        <v>11.608612260072</v>
      </c>
      <c r="I29" s="43">
        <v>24</v>
      </c>
      <c r="J29" s="44">
        <f t="shared" si="0"/>
        <v>-12.545433186003002</v>
      </c>
      <c r="K29" s="44">
        <f t="shared" si="1"/>
        <v>-2.3600579269529991</v>
      </c>
    </row>
    <row r="30" spans="1:11" ht="14.45" x14ac:dyDescent="0.3">
      <c r="A30" s="49">
        <v>25</v>
      </c>
      <c r="B30" s="55">
        <v>-20.961200242006001</v>
      </c>
      <c r="C30" s="55">
        <v>14.22877574458</v>
      </c>
      <c r="E30" s="52">
        <v>25</v>
      </c>
      <c r="F30" s="55">
        <v>-33.773271460266997</v>
      </c>
      <c r="G30" s="55">
        <v>11.814821936556999</v>
      </c>
      <c r="I30" s="43">
        <v>25</v>
      </c>
      <c r="J30" s="44">
        <f t="shared" si="0"/>
        <v>-12.812071218260996</v>
      </c>
      <c r="K30" s="44">
        <f t="shared" si="1"/>
        <v>-2.4139538080230007</v>
      </c>
    </row>
    <row r="31" spans="1:11" ht="14.45" x14ac:dyDescent="0.3">
      <c r="A31" s="49">
        <v>26</v>
      </c>
      <c r="B31" s="55">
        <v>-22.327460315574001</v>
      </c>
      <c r="C31" s="55">
        <v>14.465619142002</v>
      </c>
      <c r="E31" s="52">
        <v>26</v>
      </c>
      <c r="F31" s="55">
        <v>-35.551690529123</v>
      </c>
      <c r="G31" s="55">
        <v>11.994232390263999</v>
      </c>
      <c r="I31" s="43">
        <v>26</v>
      </c>
      <c r="J31" s="44">
        <f t="shared" si="0"/>
        <v>-13.224230213548999</v>
      </c>
      <c r="K31" s="44">
        <f t="shared" si="1"/>
        <v>-2.4713867517380006</v>
      </c>
    </row>
    <row r="32" spans="1:11" ht="14.45" x14ac:dyDescent="0.3">
      <c r="A32" s="49">
        <v>27</v>
      </c>
      <c r="B32" s="55">
        <v>-23.351641353495999</v>
      </c>
      <c r="C32" s="55">
        <v>14.640249146806999</v>
      </c>
      <c r="E32" s="52">
        <v>27</v>
      </c>
      <c r="F32" s="55">
        <v>-37.160627784973002</v>
      </c>
      <c r="G32" s="55">
        <v>12.107461612379</v>
      </c>
      <c r="I32" s="43">
        <v>27</v>
      </c>
      <c r="J32" s="44">
        <f t="shared" si="0"/>
        <v>-13.808986431477003</v>
      </c>
      <c r="K32" s="44">
        <f t="shared" si="1"/>
        <v>-2.5327875344279995</v>
      </c>
    </row>
    <row r="33" spans="1:11" ht="14.45" x14ac:dyDescent="0.3">
      <c r="A33" s="49">
        <v>28</v>
      </c>
      <c r="B33" s="55">
        <v>-24.035978479724001</v>
      </c>
      <c r="C33" s="55">
        <v>14.725270608211</v>
      </c>
      <c r="E33" s="52">
        <v>28</v>
      </c>
      <c r="F33" s="55">
        <v>-38.578155655322</v>
      </c>
      <c r="G33" s="55">
        <v>12.126162428725999</v>
      </c>
      <c r="I33" s="43">
        <v>28</v>
      </c>
      <c r="J33" s="44">
        <f t="shared" si="0"/>
        <v>-14.542177175597999</v>
      </c>
      <c r="K33" s="44">
        <f t="shared" si="1"/>
        <v>-2.5991081794850004</v>
      </c>
    </row>
    <row r="34" spans="1:11" ht="14.45" x14ac:dyDescent="0.3">
      <c r="A34" s="49">
        <v>29</v>
      </c>
      <c r="B34" s="55">
        <v>-24.356384739976001</v>
      </c>
      <c r="C34" s="55">
        <v>14.711097528406</v>
      </c>
      <c r="E34" s="52">
        <v>29</v>
      </c>
      <c r="F34" s="55">
        <v>-39.791826625892</v>
      </c>
      <c r="G34" s="55">
        <v>12.042396073055</v>
      </c>
      <c r="I34" s="43">
        <v>29</v>
      </c>
      <c r="J34" s="44">
        <f t="shared" si="0"/>
        <v>-15.435441885915999</v>
      </c>
      <c r="K34" s="44">
        <f t="shared" si="1"/>
        <v>-2.668701455351</v>
      </c>
    </row>
    <row r="35" spans="1:11" ht="14.45" x14ac:dyDescent="0.3">
      <c r="A35" s="49">
        <v>30</v>
      </c>
      <c r="B35" s="55">
        <v>-24.387740352232999</v>
      </c>
      <c r="C35" s="55">
        <v>14.594072920175</v>
      </c>
      <c r="E35" s="52">
        <v>30</v>
      </c>
      <c r="F35" s="55">
        <v>-40.848092052448003</v>
      </c>
      <c r="G35" s="55">
        <v>11.852001234591</v>
      </c>
      <c r="I35" s="43">
        <v>30</v>
      </c>
      <c r="J35" s="44">
        <f t="shared" si="0"/>
        <v>-16.460351700215003</v>
      </c>
      <c r="K35" s="44">
        <f t="shared" si="1"/>
        <v>-2.7420716855839995</v>
      </c>
    </row>
    <row r="36" spans="1:11" ht="14.45" x14ac:dyDescent="0.3">
      <c r="A36" s="48" t="s">
        <v>23</v>
      </c>
      <c r="B36" s="45">
        <f>AVERAGE(B4:B35)</f>
        <v>-4.2703492113996244</v>
      </c>
      <c r="C36" s="45">
        <f>AVERAGE(C4:C35)</f>
        <v>20.736169503619404</v>
      </c>
      <c r="E36" s="48" t="s">
        <v>23</v>
      </c>
      <c r="F36" s="45">
        <f>AVERAGE(F4:F35)</f>
        <v>-17.264510142060345</v>
      </c>
      <c r="G36" s="45">
        <f>AVERAGE(G4:G35)</f>
        <v>18.757289817449156</v>
      </c>
      <c r="I36" s="42" t="s">
        <v>23</v>
      </c>
      <c r="J36" s="44">
        <f>AVERAGE(J4:J35)</f>
        <v>-12.994160930660719</v>
      </c>
      <c r="K36" s="44">
        <f>AVERAGE(K4:K35)</f>
        <v>-1.9788796861702502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topLeftCell="O1" workbookViewId="0">
      <selection activeCell="AK3" sqref="AK3"/>
    </sheetView>
  </sheetViews>
  <sheetFormatPr defaultColWidth="8.7109375" defaultRowHeight="15" x14ac:dyDescent="0.25"/>
  <cols>
    <col min="1" max="1" width="12.28515625" style="7" customWidth="1"/>
    <col min="2" max="2" width="11.42578125" style="7" customWidth="1"/>
    <col min="3" max="3" width="8.7109375" style="7"/>
    <col min="4" max="4" width="9.42578125" style="7" customWidth="1"/>
    <col min="5" max="5" width="11.7109375" style="7" customWidth="1"/>
    <col min="6" max="6" width="8.7109375" style="7"/>
    <col min="7" max="7" width="8.42578125" style="7" customWidth="1"/>
    <col min="8" max="8" width="13.28515625" style="7" customWidth="1"/>
    <col min="9" max="16384" width="8.7109375" style="7"/>
  </cols>
  <sheetData>
    <row r="1" spans="1:37" ht="14.45" x14ac:dyDescent="0.3">
      <c r="F1" s="37" t="s">
        <v>39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4.45" x14ac:dyDescent="0.3">
      <c r="A2" s="34" t="s">
        <v>35</v>
      </c>
      <c r="B2" s="34" t="s">
        <v>36</v>
      </c>
      <c r="C2" s="34" t="s">
        <v>37</v>
      </c>
      <c r="D2" s="34" t="s">
        <v>38</v>
      </c>
      <c r="E2" s="34" t="s">
        <v>40</v>
      </c>
      <c r="F2" s="38" t="s">
        <v>41</v>
      </c>
      <c r="G2" s="38" t="s">
        <v>42</v>
      </c>
      <c r="H2" s="38">
        <v>1</v>
      </c>
      <c r="I2" s="38">
        <v>2</v>
      </c>
      <c r="J2" s="38">
        <v>3</v>
      </c>
      <c r="K2" s="38">
        <v>4</v>
      </c>
      <c r="L2" s="38">
        <v>5</v>
      </c>
      <c r="M2" s="38">
        <v>6</v>
      </c>
      <c r="N2" s="38">
        <v>7</v>
      </c>
      <c r="O2" s="38">
        <v>8</v>
      </c>
      <c r="P2" s="38">
        <v>9</v>
      </c>
      <c r="Q2" s="38">
        <v>10</v>
      </c>
      <c r="R2" s="38">
        <v>11</v>
      </c>
      <c r="S2" s="38">
        <v>12</v>
      </c>
      <c r="T2" s="38">
        <v>13</v>
      </c>
      <c r="U2" s="38">
        <v>14</v>
      </c>
      <c r="V2" s="38">
        <v>15</v>
      </c>
      <c r="W2" s="38">
        <v>16</v>
      </c>
      <c r="X2" s="38">
        <v>17</v>
      </c>
      <c r="Y2" s="38">
        <v>18</v>
      </c>
      <c r="Z2" s="38">
        <v>19</v>
      </c>
      <c r="AA2" s="38">
        <v>20</v>
      </c>
      <c r="AB2" s="38">
        <v>21</v>
      </c>
      <c r="AC2" s="38">
        <v>22</v>
      </c>
      <c r="AD2" s="38">
        <v>23</v>
      </c>
      <c r="AE2" s="38">
        <v>24</v>
      </c>
      <c r="AF2" s="38">
        <v>25</v>
      </c>
      <c r="AG2" s="38">
        <v>26</v>
      </c>
      <c r="AH2" s="38">
        <v>27</v>
      </c>
      <c r="AI2" s="38">
        <v>28</v>
      </c>
      <c r="AJ2" s="38">
        <v>29</v>
      </c>
      <c r="AK2" s="38">
        <v>30</v>
      </c>
    </row>
    <row r="3" spans="1:37" ht="14.45" x14ac:dyDescent="0.3">
      <c r="A3" s="35">
        <v>42277</v>
      </c>
      <c r="B3" s="7">
        <v>0.28019755619999998</v>
      </c>
      <c r="C3" s="7">
        <v>0.25</v>
      </c>
      <c r="D3" s="36">
        <f>+B3/100</f>
        <v>2.8019755619999999E-3</v>
      </c>
      <c r="E3" s="39">
        <f>+A3</f>
        <v>42277</v>
      </c>
      <c r="F3" s="36">
        <f>+D3</f>
        <v>2.8019755619999999E-3</v>
      </c>
      <c r="G3" s="36">
        <f>+D4</f>
        <v>3.3999979130000003E-3</v>
      </c>
      <c r="H3" s="36">
        <f>+D5</f>
        <v>3.7082428249999998E-3</v>
      </c>
      <c r="I3" s="36">
        <f>+D6</f>
        <v>6.5128447069999996E-3</v>
      </c>
      <c r="J3" s="36">
        <f>+D7</f>
        <v>9.4046971989999988E-3</v>
      </c>
      <c r="K3" s="36">
        <f>+D8</f>
        <v>1.1938921591000001E-2</v>
      </c>
      <c r="L3" s="36">
        <f>+D9</f>
        <v>1.4143692548999999E-2</v>
      </c>
      <c r="M3" s="36">
        <f>+D10</f>
        <v>1.6212142151999998E-2</v>
      </c>
      <c r="N3" s="36">
        <f>+D11</f>
        <v>1.7810376656E-2</v>
      </c>
      <c r="O3" s="36">
        <f>+D12</f>
        <v>1.9026039373E-2</v>
      </c>
      <c r="P3" s="36">
        <f>+D13</f>
        <v>2.0004064565999999E-2</v>
      </c>
      <c r="Q3" s="36">
        <f>+D14</f>
        <v>2.0825350645999999E-2</v>
      </c>
      <c r="R3" s="36">
        <f>+D15</f>
        <v>2.1548180802000001E-2</v>
      </c>
      <c r="S3" s="36">
        <f>+D16</f>
        <v>2.2210287818E-2</v>
      </c>
      <c r="T3" s="36">
        <f>+D17</f>
        <v>2.2836303911999999E-2</v>
      </c>
      <c r="U3" s="36">
        <f>+D18</f>
        <v>2.3428930445999998E-2</v>
      </c>
      <c r="V3" s="36">
        <f>+D19</f>
        <v>2.3992818230999999E-2</v>
      </c>
      <c r="W3" s="36">
        <f>+D20</f>
        <v>2.4529542936000001E-2</v>
      </c>
      <c r="X3" s="36">
        <f>+D21</f>
        <v>2.5041619050000002E-2</v>
      </c>
      <c r="Y3" s="36">
        <f>+D22</f>
        <v>2.5526546817999998E-2</v>
      </c>
      <c r="Z3" s="36">
        <f>+D23</f>
        <v>2.5985746742999999E-2</v>
      </c>
      <c r="AA3" s="36">
        <f>+D24</f>
        <v>2.6418711716E-2</v>
      </c>
      <c r="AB3" s="36">
        <f>+D25</f>
        <v>2.6830368787E-2</v>
      </c>
      <c r="AC3" s="36">
        <f>+D26</f>
        <v>2.7208263388999999E-2</v>
      </c>
      <c r="AD3" s="36">
        <f>+D27</f>
        <v>2.7556930393000001E-2</v>
      </c>
      <c r="AE3" s="36">
        <f>+D28</f>
        <v>2.7874956587E-2</v>
      </c>
      <c r="AF3" s="36">
        <f>+D29</f>
        <v>2.8161381582999998E-2</v>
      </c>
      <c r="AG3" s="36">
        <f>+D30</f>
        <v>2.8412693326999999E-2</v>
      </c>
      <c r="AH3" s="36">
        <f>+D31</f>
        <v>2.8627850266E-2</v>
      </c>
      <c r="AI3" s="36">
        <f>+D32</f>
        <v>2.8804546776999999E-2</v>
      </c>
      <c r="AJ3" s="36">
        <f>+D33</f>
        <v>2.8940954313999998E-2</v>
      </c>
      <c r="AK3" s="36">
        <f>+D34</f>
        <v>2.9033705029E-2</v>
      </c>
    </row>
    <row r="4" spans="1:37" ht="14.45" x14ac:dyDescent="0.3">
      <c r="A4" s="35">
        <v>42277</v>
      </c>
      <c r="B4" s="7">
        <v>0.33999979130000002</v>
      </c>
      <c r="C4" s="7">
        <v>0.5</v>
      </c>
      <c r="D4" s="36">
        <f t="shared" ref="D4:D66" si="0">+B4/100</f>
        <v>3.3999979130000003E-3</v>
      </c>
      <c r="E4" s="40">
        <f>+A35</f>
        <v>42369</v>
      </c>
      <c r="F4" s="36">
        <f>+D35</f>
        <v>5.2068252390000003E-3</v>
      </c>
      <c r="G4" s="36">
        <f>+D36</f>
        <v>6.4000019750000007E-3</v>
      </c>
      <c r="H4" s="36">
        <f>+D37</f>
        <v>7.5392384160000003E-3</v>
      </c>
      <c r="I4" s="36">
        <f>+D38</f>
        <v>1.0720019115E-2</v>
      </c>
      <c r="J4" s="36">
        <f>+D39</f>
        <v>1.3328463802E-2</v>
      </c>
      <c r="K4" s="36">
        <f>+D40</f>
        <v>1.6055028088000002E-2</v>
      </c>
      <c r="L4" s="36">
        <f>+D41</f>
        <v>1.8043832491999999E-2</v>
      </c>
      <c r="M4" s="36">
        <f>+D42</f>
        <v>1.9641866819000001E-2</v>
      </c>
      <c r="N4" s="36">
        <f>+D43</f>
        <v>2.0850143439000001E-2</v>
      </c>
      <c r="O4" s="36">
        <f>+D44</f>
        <v>2.1783522883000003E-2</v>
      </c>
      <c r="P4" s="36">
        <f>+D45</f>
        <v>2.2544921115999997E-2</v>
      </c>
      <c r="Q4" s="36">
        <f>+D46</f>
        <v>2.3191207913999999E-2</v>
      </c>
      <c r="R4" s="36">
        <f>+D47</f>
        <v>2.3763826883000001E-2</v>
      </c>
      <c r="S4" s="36">
        <f>+D48</f>
        <v>2.4289659458000001E-2</v>
      </c>
      <c r="T4" s="36">
        <f>+D49</f>
        <v>2.4784720943999999E-2</v>
      </c>
      <c r="U4" s="36">
        <f>+D50</f>
        <v>2.5252044309E-2</v>
      </c>
      <c r="V4" s="36">
        <f>+D51</f>
        <v>2.5696775148999998E-2</v>
      </c>
      <c r="W4" s="36">
        <f>+D52</f>
        <v>2.6121521282000001E-2</v>
      </c>
      <c r="X4" s="36">
        <f>+D53</f>
        <v>2.6529265265000001E-2</v>
      </c>
      <c r="Y4" s="36">
        <f>+D54</f>
        <v>2.6918901043000001E-2</v>
      </c>
      <c r="Z4" s="36">
        <f>+D55</f>
        <v>2.7292461774E-2</v>
      </c>
      <c r="AA4" s="36">
        <f>+D56</f>
        <v>2.7650224487E-2</v>
      </c>
      <c r="AB4" s="36">
        <f>+D57</f>
        <v>2.7997489813000001E-2</v>
      </c>
      <c r="AC4" s="36">
        <f>+D58</f>
        <v>2.8323975128999999E-2</v>
      </c>
      <c r="AD4" s="36">
        <f>+D59</f>
        <v>2.8634616016000002E-2</v>
      </c>
      <c r="AE4" s="36">
        <f>+D60</f>
        <v>2.8928886886999999E-2</v>
      </c>
      <c r="AF4" s="36">
        <f>+D61</f>
        <v>2.9207042983E-2</v>
      </c>
      <c r="AG4" s="36">
        <f>+D62</f>
        <v>2.9466737555000001E-2</v>
      </c>
      <c r="AH4" s="36">
        <f>+D63</f>
        <v>2.9707911265000001E-2</v>
      </c>
      <c r="AI4" s="36">
        <f>+D64</f>
        <v>2.9929705104E-2</v>
      </c>
      <c r="AJ4" s="36">
        <f>+D65</f>
        <v>3.0131528801999999E-2</v>
      </c>
      <c r="AK4" s="36">
        <f>+D66</f>
        <v>3.0311107314E-2</v>
      </c>
    </row>
    <row r="5" spans="1:37" ht="14.45" x14ac:dyDescent="0.3">
      <c r="A5" s="35">
        <v>42277</v>
      </c>
      <c r="B5" s="7">
        <v>0.37082428249999999</v>
      </c>
      <c r="C5" s="7">
        <v>1</v>
      </c>
      <c r="D5" s="36">
        <f t="shared" si="0"/>
        <v>3.7082428249999998E-3</v>
      </c>
      <c r="E5" s="8" t="s">
        <v>43</v>
      </c>
      <c r="F5" s="41">
        <f>(F4-F3)*10000</f>
        <v>24.048496770000003</v>
      </c>
      <c r="G5" s="41">
        <f t="shared" ref="G5:AK5" si="1">(G4-G3)*10000</f>
        <v>30.000040620000004</v>
      </c>
      <c r="H5" s="41">
        <f t="shared" si="1"/>
        <v>38.309955910000006</v>
      </c>
      <c r="I5" s="41">
        <f t="shared" si="1"/>
        <v>42.071744080000002</v>
      </c>
      <c r="J5" s="41">
        <f t="shared" si="1"/>
        <v>39.237666030000007</v>
      </c>
      <c r="K5" s="41">
        <f t="shared" si="1"/>
        <v>41.161064970000012</v>
      </c>
      <c r="L5" s="41">
        <f t="shared" si="1"/>
        <v>39.001399429999999</v>
      </c>
      <c r="M5" s="41">
        <f t="shared" si="1"/>
        <v>34.297246670000021</v>
      </c>
      <c r="N5" s="41">
        <f t="shared" si="1"/>
        <v>30.39766783000001</v>
      </c>
      <c r="O5" s="41">
        <f t="shared" si="1"/>
        <v>27.574835100000023</v>
      </c>
      <c r="P5" s="41">
        <f t="shared" si="1"/>
        <v>25.40856549999998</v>
      </c>
      <c r="Q5" s="41">
        <f t="shared" si="1"/>
        <v>23.658572679999995</v>
      </c>
      <c r="R5" s="41">
        <f t="shared" si="1"/>
        <v>22.156460809999999</v>
      </c>
      <c r="S5" s="41">
        <f t="shared" si="1"/>
        <v>20.793716400000008</v>
      </c>
      <c r="T5" s="41">
        <f t="shared" si="1"/>
        <v>19.484170320000008</v>
      </c>
      <c r="U5" s="41">
        <f t="shared" si="1"/>
        <v>18.231138630000025</v>
      </c>
      <c r="V5" s="41">
        <f t="shared" si="1"/>
        <v>17.039569179999983</v>
      </c>
      <c r="W5" s="41">
        <f t="shared" si="1"/>
        <v>15.919783460000003</v>
      </c>
      <c r="X5" s="41">
        <f t="shared" si="1"/>
        <v>14.876462149999991</v>
      </c>
      <c r="Y5" s="41">
        <f t="shared" si="1"/>
        <v>13.923542250000033</v>
      </c>
      <c r="Z5" s="41">
        <f t="shared" si="1"/>
        <v>13.067150310000011</v>
      </c>
      <c r="AA5" s="41">
        <f t="shared" si="1"/>
        <v>12.315127710000006</v>
      </c>
      <c r="AB5" s="41">
        <f t="shared" si="1"/>
        <v>11.671210260000009</v>
      </c>
      <c r="AC5" s="41">
        <f t="shared" si="1"/>
        <v>11.157117400000006</v>
      </c>
      <c r="AD5" s="41">
        <f t="shared" si="1"/>
        <v>10.776856230000007</v>
      </c>
      <c r="AE5" s="41">
        <f t="shared" si="1"/>
        <v>10.539302999999986</v>
      </c>
      <c r="AF5" s="41">
        <f t="shared" si="1"/>
        <v>10.456614000000016</v>
      </c>
      <c r="AG5" s="41">
        <f t="shared" si="1"/>
        <v>10.540442280000013</v>
      </c>
      <c r="AH5" s="41">
        <f t="shared" si="1"/>
        <v>10.800609990000016</v>
      </c>
      <c r="AI5" s="41">
        <f t="shared" si="1"/>
        <v>11.251583270000012</v>
      </c>
      <c r="AJ5" s="41">
        <f t="shared" si="1"/>
        <v>11.905744880000013</v>
      </c>
      <c r="AK5" s="41">
        <f t="shared" si="1"/>
        <v>12.774022849999996</v>
      </c>
    </row>
    <row r="6" spans="1:37" ht="14.45" x14ac:dyDescent="0.3">
      <c r="A6" s="35">
        <v>42277</v>
      </c>
      <c r="B6" s="7">
        <v>0.65128447069999995</v>
      </c>
      <c r="C6" s="7">
        <v>2</v>
      </c>
      <c r="D6" s="36">
        <f t="shared" si="0"/>
        <v>6.5128447069999996E-3</v>
      </c>
    </row>
    <row r="7" spans="1:37" ht="14.45" x14ac:dyDescent="0.3">
      <c r="A7" s="35">
        <v>42277</v>
      </c>
      <c r="B7" s="7">
        <v>0.94046971989999995</v>
      </c>
      <c r="C7" s="7">
        <v>3</v>
      </c>
      <c r="D7" s="36">
        <f t="shared" si="0"/>
        <v>9.4046971989999988E-3</v>
      </c>
    </row>
    <row r="8" spans="1:37" ht="14.45" x14ac:dyDescent="0.3">
      <c r="A8" s="35">
        <v>42277</v>
      </c>
      <c r="B8" s="7">
        <v>1.1938921591</v>
      </c>
      <c r="C8" s="7">
        <v>4</v>
      </c>
      <c r="D8" s="36">
        <f t="shared" si="0"/>
        <v>1.1938921591000001E-2</v>
      </c>
    </row>
    <row r="9" spans="1:37" ht="14.45" x14ac:dyDescent="0.3">
      <c r="A9" s="35">
        <v>42277</v>
      </c>
      <c r="B9" s="7">
        <v>1.4143692549</v>
      </c>
      <c r="C9" s="7">
        <v>5</v>
      </c>
      <c r="D9" s="36">
        <f t="shared" si="0"/>
        <v>1.4143692548999999E-2</v>
      </c>
    </row>
    <row r="10" spans="1:37" ht="14.45" x14ac:dyDescent="0.3">
      <c r="A10" s="35">
        <v>42277</v>
      </c>
      <c r="B10" s="7">
        <v>1.6212142152</v>
      </c>
      <c r="C10" s="7">
        <v>6</v>
      </c>
      <c r="D10" s="36">
        <f t="shared" si="0"/>
        <v>1.6212142151999998E-2</v>
      </c>
    </row>
    <row r="11" spans="1:37" ht="14.45" x14ac:dyDescent="0.3">
      <c r="A11" s="35">
        <v>42277</v>
      </c>
      <c r="B11" s="7">
        <v>1.7810376656</v>
      </c>
      <c r="C11" s="7">
        <v>7</v>
      </c>
      <c r="D11" s="36">
        <f t="shared" si="0"/>
        <v>1.7810376656E-2</v>
      </c>
    </row>
    <row r="12" spans="1:37" ht="14.45" x14ac:dyDescent="0.3">
      <c r="A12" s="35">
        <v>42277</v>
      </c>
      <c r="B12" s="7">
        <v>1.9026039373000001</v>
      </c>
      <c r="C12" s="7">
        <v>8</v>
      </c>
      <c r="D12" s="36">
        <f t="shared" si="0"/>
        <v>1.9026039373E-2</v>
      </c>
    </row>
    <row r="13" spans="1:37" ht="14.45" x14ac:dyDescent="0.3">
      <c r="A13" s="35">
        <v>42277</v>
      </c>
      <c r="B13" s="7">
        <v>2.0004064565999999</v>
      </c>
      <c r="C13" s="7">
        <v>9</v>
      </c>
      <c r="D13" s="36">
        <f t="shared" si="0"/>
        <v>2.0004064565999999E-2</v>
      </c>
    </row>
    <row r="14" spans="1:37" ht="14.45" x14ac:dyDescent="0.3">
      <c r="A14" s="35">
        <v>42277</v>
      </c>
      <c r="B14" s="7">
        <v>2.0825350646</v>
      </c>
      <c r="C14" s="7">
        <v>10</v>
      </c>
      <c r="D14" s="36">
        <f t="shared" si="0"/>
        <v>2.0825350645999999E-2</v>
      </c>
    </row>
    <row r="15" spans="1:37" ht="14.45" x14ac:dyDescent="0.3">
      <c r="A15" s="35">
        <v>42277</v>
      </c>
      <c r="B15" s="7">
        <v>2.1548180802000001</v>
      </c>
      <c r="C15" s="7">
        <v>11</v>
      </c>
      <c r="D15" s="36">
        <f t="shared" si="0"/>
        <v>2.1548180802000001E-2</v>
      </c>
    </row>
    <row r="16" spans="1:37" ht="14.45" x14ac:dyDescent="0.3">
      <c r="A16" s="35">
        <v>42277</v>
      </c>
      <c r="B16" s="7">
        <v>2.2210287817999999</v>
      </c>
      <c r="C16" s="7">
        <v>12</v>
      </c>
      <c r="D16" s="36">
        <f t="shared" si="0"/>
        <v>2.2210287818E-2</v>
      </c>
    </row>
    <row r="17" spans="1:4" ht="14.45" x14ac:dyDescent="0.3">
      <c r="A17" s="35">
        <v>42277</v>
      </c>
      <c r="B17" s="7">
        <v>2.2836303912</v>
      </c>
      <c r="C17" s="7">
        <v>13</v>
      </c>
      <c r="D17" s="36">
        <f t="shared" si="0"/>
        <v>2.2836303911999999E-2</v>
      </c>
    </row>
    <row r="18" spans="1:4" ht="14.45" x14ac:dyDescent="0.3">
      <c r="A18" s="35">
        <v>42277</v>
      </c>
      <c r="B18" s="7">
        <v>2.3428930445999998</v>
      </c>
      <c r="C18" s="7">
        <v>14</v>
      </c>
      <c r="D18" s="36">
        <f t="shared" si="0"/>
        <v>2.3428930445999998E-2</v>
      </c>
    </row>
    <row r="19" spans="1:4" ht="14.45" x14ac:dyDescent="0.3">
      <c r="A19" s="35">
        <v>42277</v>
      </c>
      <c r="B19" s="7">
        <v>2.3992818230999999</v>
      </c>
      <c r="C19" s="7">
        <v>15</v>
      </c>
      <c r="D19" s="36">
        <f t="shared" si="0"/>
        <v>2.3992818230999999E-2</v>
      </c>
    </row>
    <row r="20" spans="1:4" ht="14.45" x14ac:dyDescent="0.3">
      <c r="A20" s="35">
        <v>42277</v>
      </c>
      <c r="B20" s="7">
        <v>2.4529542935999999</v>
      </c>
      <c r="C20" s="7">
        <v>16</v>
      </c>
      <c r="D20" s="36">
        <f t="shared" si="0"/>
        <v>2.4529542936000001E-2</v>
      </c>
    </row>
    <row r="21" spans="1:4" ht="14.45" x14ac:dyDescent="0.3">
      <c r="A21" s="35">
        <v>42277</v>
      </c>
      <c r="B21" s="7">
        <v>2.5041619050000001</v>
      </c>
      <c r="C21" s="7">
        <v>17</v>
      </c>
      <c r="D21" s="36">
        <f t="shared" si="0"/>
        <v>2.5041619050000002E-2</v>
      </c>
    </row>
    <row r="22" spans="1:4" ht="14.45" x14ac:dyDescent="0.3">
      <c r="A22" s="35">
        <v>42277</v>
      </c>
      <c r="B22" s="7">
        <v>2.5526546818</v>
      </c>
      <c r="C22" s="7">
        <v>18</v>
      </c>
      <c r="D22" s="36">
        <f t="shared" si="0"/>
        <v>2.5526546817999998E-2</v>
      </c>
    </row>
    <row r="23" spans="1:4" ht="14.45" x14ac:dyDescent="0.3">
      <c r="A23" s="35">
        <v>42277</v>
      </c>
      <c r="B23" s="7">
        <v>2.5985746743</v>
      </c>
      <c r="C23" s="7">
        <v>19</v>
      </c>
      <c r="D23" s="36">
        <f t="shared" si="0"/>
        <v>2.5985746742999999E-2</v>
      </c>
    </row>
    <row r="24" spans="1:4" ht="14.45" x14ac:dyDescent="0.3">
      <c r="A24" s="35">
        <v>42277</v>
      </c>
      <c r="B24" s="7">
        <v>2.6418711716000001</v>
      </c>
      <c r="C24" s="7">
        <v>20</v>
      </c>
      <c r="D24" s="36">
        <f t="shared" si="0"/>
        <v>2.6418711716E-2</v>
      </c>
    </row>
    <row r="25" spans="1:4" ht="14.45" x14ac:dyDescent="0.3">
      <c r="A25" s="35">
        <v>42277</v>
      </c>
      <c r="B25" s="7">
        <v>2.6830368786999998</v>
      </c>
      <c r="C25" s="7">
        <v>21</v>
      </c>
      <c r="D25" s="36">
        <f t="shared" si="0"/>
        <v>2.6830368787E-2</v>
      </c>
    </row>
    <row r="26" spans="1:4" ht="14.45" x14ac:dyDescent="0.3">
      <c r="A26" s="35">
        <v>42277</v>
      </c>
      <c r="B26" s="7">
        <v>2.7208263388999998</v>
      </c>
      <c r="C26" s="7">
        <v>22</v>
      </c>
      <c r="D26" s="36">
        <f t="shared" si="0"/>
        <v>2.7208263388999999E-2</v>
      </c>
    </row>
    <row r="27" spans="1:4" ht="14.45" x14ac:dyDescent="0.3">
      <c r="A27" s="35">
        <v>42277</v>
      </c>
      <c r="B27" s="7">
        <v>2.7556930393000001</v>
      </c>
      <c r="C27" s="7">
        <v>23</v>
      </c>
      <c r="D27" s="36">
        <f t="shared" si="0"/>
        <v>2.7556930393000001E-2</v>
      </c>
    </row>
    <row r="28" spans="1:4" ht="14.45" x14ac:dyDescent="0.3">
      <c r="A28" s="35">
        <v>42277</v>
      </c>
      <c r="B28" s="7">
        <v>2.7874956587000002</v>
      </c>
      <c r="C28" s="7">
        <v>24</v>
      </c>
      <c r="D28" s="36">
        <f t="shared" si="0"/>
        <v>2.7874956587E-2</v>
      </c>
    </row>
    <row r="29" spans="1:4" ht="14.45" x14ac:dyDescent="0.3">
      <c r="A29" s="35">
        <v>42277</v>
      </c>
      <c r="B29" s="7">
        <v>2.8161381582999998</v>
      </c>
      <c r="C29" s="7">
        <v>25</v>
      </c>
      <c r="D29" s="36">
        <f t="shared" si="0"/>
        <v>2.8161381582999998E-2</v>
      </c>
    </row>
    <row r="30" spans="1:4" ht="14.45" x14ac:dyDescent="0.3">
      <c r="A30" s="35">
        <v>42277</v>
      </c>
      <c r="B30" s="7">
        <v>2.8412693327</v>
      </c>
      <c r="C30" s="7">
        <v>26</v>
      </c>
      <c r="D30" s="36">
        <f t="shared" si="0"/>
        <v>2.8412693326999999E-2</v>
      </c>
    </row>
    <row r="31" spans="1:4" ht="14.45" x14ac:dyDescent="0.3">
      <c r="A31" s="35">
        <v>42277</v>
      </c>
      <c r="B31" s="7">
        <v>2.8627850266000001</v>
      </c>
      <c r="C31" s="7">
        <v>27</v>
      </c>
      <c r="D31" s="36">
        <f t="shared" si="0"/>
        <v>2.8627850266E-2</v>
      </c>
    </row>
    <row r="32" spans="1:4" ht="14.45" x14ac:dyDescent="0.3">
      <c r="A32" s="35">
        <v>42277</v>
      </c>
      <c r="B32" s="7">
        <v>2.8804546777</v>
      </c>
      <c r="C32" s="7">
        <v>28</v>
      </c>
      <c r="D32" s="36">
        <f t="shared" si="0"/>
        <v>2.8804546776999999E-2</v>
      </c>
    </row>
    <row r="33" spans="1:36" ht="14.45" x14ac:dyDescent="0.3">
      <c r="A33" s="35">
        <v>42277</v>
      </c>
      <c r="B33" s="7">
        <v>2.8940954313999998</v>
      </c>
      <c r="C33" s="7">
        <v>29</v>
      </c>
      <c r="D33" s="36">
        <f t="shared" si="0"/>
        <v>2.8940954313999998E-2</v>
      </c>
    </row>
    <row r="34" spans="1:36" ht="14.45" x14ac:dyDescent="0.3">
      <c r="A34" s="35">
        <v>42277</v>
      </c>
      <c r="B34" s="7">
        <v>2.9033705029000001</v>
      </c>
      <c r="C34" s="7">
        <v>30</v>
      </c>
      <c r="D34" s="36">
        <f t="shared" si="0"/>
        <v>2.9033705029E-2</v>
      </c>
    </row>
    <row r="35" spans="1:36" ht="14.45" x14ac:dyDescent="0.3">
      <c r="A35" s="35">
        <v>42369</v>
      </c>
      <c r="B35" s="7">
        <v>0.52068252390000003</v>
      </c>
      <c r="C35" s="7">
        <v>0.25</v>
      </c>
      <c r="D35" s="36">
        <f t="shared" si="0"/>
        <v>5.2068252390000003E-3</v>
      </c>
    </row>
    <row r="36" spans="1:36" ht="14.45" x14ac:dyDescent="0.3">
      <c r="A36" s="35">
        <v>42369</v>
      </c>
      <c r="B36" s="7">
        <v>0.64000019750000003</v>
      </c>
      <c r="C36" s="7">
        <v>0.5</v>
      </c>
      <c r="D36" s="36">
        <f t="shared" si="0"/>
        <v>6.4000019750000007E-3</v>
      </c>
    </row>
    <row r="37" spans="1:36" ht="14.45" x14ac:dyDescent="0.3">
      <c r="A37" s="35">
        <v>42369</v>
      </c>
      <c r="B37" s="7">
        <v>0.75392384160000003</v>
      </c>
      <c r="C37" s="7">
        <v>1</v>
      </c>
      <c r="D37" s="36">
        <f t="shared" si="0"/>
        <v>7.5392384160000003E-3</v>
      </c>
    </row>
    <row r="38" spans="1:36" ht="14.45" x14ac:dyDescent="0.3">
      <c r="A38" s="35">
        <v>42369</v>
      </c>
      <c r="B38" s="7">
        <v>1.0720019114999999</v>
      </c>
      <c r="C38" s="7">
        <v>2</v>
      </c>
      <c r="D38" s="36">
        <f t="shared" si="0"/>
        <v>1.0720019115E-2</v>
      </c>
    </row>
    <row r="39" spans="1:36" ht="14.45" x14ac:dyDescent="0.3">
      <c r="A39" s="35">
        <v>42369</v>
      </c>
      <c r="B39" s="7">
        <v>1.3328463801999999</v>
      </c>
      <c r="C39" s="7">
        <v>3</v>
      </c>
      <c r="D39" s="36">
        <f t="shared" si="0"/>
        <v>1.3328463802E-2</v>
      </c>
    </row>
    <row r="40" spans="1:36" ht="14.45" x14ac:dyDescent="0.3">
      <c r="A40" s="35">
        <v>42369</v>
      </c>
      <c r="B40" s="7">
        <v>1.6055028088000001</v>
      </c>
      <c r="C40" s="7">
        <v>4</v>
      </c>
      <c r="D40" s="36">
        <f t="shared" si="0"/>
        <v>1.6055028088000002E-2</v>
      </c>
      <c r="E40" s="91"/>
      <c r="F40" s="91"/>
    </row>
    <row r="41" spans="1:36" x14ac:dyDescent="0.25">
      <c r="A41" s="35">
        <v>42369</v>
      </c>
      <c r="B41" s="7">
        <v>1.8043832492</v>
      </c>
      <c r="C41" s="7">
        <v>5</v>
      </c>
      <c r="D41" s="36">
        <f t="shared" si="0"/>
        <v>1.8043832491999999E-2</v>
      </c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</row>
    <row r="42" spans="1:36" x14ac:dyDescent="0.25">
      <c r="A42" s="35">
        <v>42369</v>
      </c>
      <c r="B42" s="7">
        <v>1.9641866819</v>
      </c>
      <c r="C42" s="7">
        <v>6</v>
      </c>
      <c r="D42" s="36">
        <f t="shared" si="0"/>
        <v>1.9641866819000001E-2</v>
      </c>
      <c r="E42" s="89"/>
      <c r="F42" s="8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x14ac:dyDescent="0.25">
      <c r="A43" s="35">
        <v>42369</v>
      </c>
      <c r="B43" s="7">
        <v>2.0850143439000002</v>
      </c>
      <c r="C43" s="7">
        <v>7</v>
      </c>
      <c r="D43" s="36">
        <f t="shared" si="0"/>
        <v>2.0850143439000001E-2</v>
      </c>
      <c r="E43" s="89"/>
      <c r="F43" s="89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x14ac:dyDescent="0.25">
      <c r="A44" s="35">
        <v>42369</v>
      </c>
      <c r="B44" s="7">
        <v>2.1783522883000002</v>
      </c>
      <c r="C44" s="7">
        <v>8</v>
      </c>
      <c r="D44" s="36">
        <f t="shared" si="0"/>
        <v>2.1783522883000003E-2</v>
      </c>
      <c r="E44" s="89"/>
      <c r="F44" s="89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1:36" x14ac:dyDescent="0.25">
      <c r="A45" s="35">
        <v>42369</v>
      </c>
      <c r="B45" s="7">
        <v>2.2544921115999998</v>
      </c>
      <c r="C45" s="7">
        <v>9</v>
      </c>
      <c r="D45" s="36">
        <f t="shared" si="0"/>
        <v>2.2544921115999997E-2</v>
      </c>
      <c r="E45" s="89"/>
      <c r="F45" s="89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1:36" x14ac:dyDescent="0.25">
      <c r="A46" s="35">
        <v>42369</v>
      </c>
      <c r="B46" s="7">
        <v>2.3191207914</v>
      </c>
      <c r="C46" s="7">
        <v>10</v>
      </c>
      <c r="D46" s="36">
        <f t="shared" si="0"/>
        <v>2.3191207913999999E-2</v>
      </c>
      <c r="E46" s="89"/>
      <c r="F46" s="89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</row>
    <row r="47" spans="1:36" x14ac:dyDescent="0.25">
      <c r="A47" s="35">
        <v>42369</v>
      </c>
      <c r="B47" s="7">
        <v>2.3763826883000001</v>
      </c>
      <c r="C47" s="7">
        <v>11</v>
      </c>
      <c r="D47" s="36">
        <f t="shared" si="0"/>
        <v>2.3763826883000001E-2</v>
      </c>
      <c r="E47" s="89"/>
      <c r="F47" s="89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</row>
    <row r="48" spans="1:36" x14ac:dyDescent="0.25">
      <c r="A48" s="35">
        <v>42369</v>
      </c>
      <c r="B48" s="7">
        <v>2.4289659457999999</v>
      </c>
      <c r="C48" s="7">
        <v>12</v>
      </c>
      <c r="D48" s="36">
        <f t="shared" si="0"/>
        <v>2.4289659458000001E-2</v>
      </c>
      <c r="E48" s="89"/>
      <c r="F48" s="89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</row>
    <row r="49" spans="1:36" x14ac:dyDescent="0.25">
      <c r="A49" s="35">
        <v>42369</v>
      </c>
      <c r="B49" s="7">
        <v>2.4784720943999998</v>
      </c>
      <c r="C49" s="7">
        <v>13</v>
      </c>
      <c r="D49" s="36">
        <f t="shared" si="0"/>
        <v>2.4784720943999999E-2</v>
      </c>
      <c r="E49" s="89"/>
      <c r="F49" s="89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</row>
    <row r="50" spans="1:36" x14ac:dyDescent="0.25">
      <c r="A50" s="35">
        <v>42369</v>
      </c>
      <c r="B50" s="7">
        <v>2.5252044309000001</v>
      </c>
      <c r="C50" s="7">
        <v>14</v>
      </c>
      <c r="D50" s="36">
        <f t="shared" si="0"/>
        <v>2.5252044309E-2</v>
      </c>
    </row>
    <row r="51" spans="1:36" x14ac:dyDescent="0.25">
      <c r="A51" s="35">
        <v>42369</v>
      </c>
      <c r="B51" s="7">
        <v>2.5696775149</v>
      </c>
      <c r="C51" s="7">
        <v>15</v>
      </c>
      <c r="D51" s="36">
        <f t="shared" si="0"/>
        <v>2.5696775148999998E-2</v>
      </c>
    </row>
    <row r="52" spans="1:36" x14ac:dyDescent="0.25">
      <c r="A52" s="35">
        <v>42369</v>
      </c>
      <c r="B52" s="7">
        <v>2.6121521282</v>
      </c>
      <c r="C52" s="7">
        <v>16</v>
      </c>
      <c r="D52" s="36">
        <f t="shared" si="0"/>
        <v>2.6121521282000001E-2</v>
      </c>
    </row>
    <row r="53" spans="1:36" x14ac:dyDescent="0.25">
      <c r="A53" s="35">
        <v>42369</v>
      </c>
      <c r="B53" s="7">
        <v>2.6529265264999999</v>
      </c>
      <c r="C53" s="7">
        <v>17</v>
      </c>
      <c r="D53" s="36">
        <f t="shared" si="0"/>
        <v>2.6529265265000001E-2</v>
      </c>
      <c r="E53" s="91"/>
      <c r="F53" s="91"/>
    </row>
    <row r="54" spans="1:36" x14ac:dyDescent="0.25">
      <c r="A54" s="35">
        <v>42369</v>
      </c>
      <c r="B54" s="7">
        <v>2.6918901043000001</v>
      </c>
      <c r="C54" s="7">
        <v>18</v>
      </c>
      <c r="D54" s="36">
        <f t="shared" si="0"/>
        <v>2.6918901043000001E-2</v>
      </c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</row>
    <row r="55" spans="1:36" x14ac:dyDescent="0.25">
      <c r="A55" s="35">
        <v>42369</v>
      </c>
      <c r="B55" s="7">
        <v>2.7292461773999999</v>
      </c>
      <c r="C55" s="7">
        <v>19</v>
      </c>
      <c r="D55" s="36">
        <f t="shared" si="0"/>
        <v>2.7292461774E-2</v>
      </c>
      <c r="E55" s="89"/>
      <c r="F55" s="89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</row>
    <row r="56" spans="1:36" x14ac:dyDescent="0.25">
      <c r="A56" s="35">
        <v>42369</v>
      </c>
      <c r="B56" s="7">
        <v>2.7650224486999999</v>
      </c>
      <c r="C56" s="7">
        <v>20</v>
      </c>
      <c r="D56" s="36">
        <f t="shared" si="0"/>
        <v>2.7650224487E-2</v>
      </c>
      <c r="E56" s="91"/>
      <c r="F56" s="91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x14ac:dyDescent="0.25">
      <c r="A57" s="35">
        <v>42369</v>
      </c>
      <c r="B57" s="7">
        <v>2.7997489813000001</v>
      </c>
      <c r="C57" s="7">
        <v>21</v>
      </c>
      <c r="D57" s="36">
        <f t="shared" si="0"/>
        <v>2.7997489813000001E-2</v>
      </c>
      <c r="E57" s="91"/>
      <c r="F57" s="91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x14ac:dyDescent="0.25">
      <c r="A58" s="35">
        <v>42369</v>
      </c>
      <c r="B58" s="7">
        <v>2.8323975129000001</v>
      </c>
      <c r="C58" s="7">
        <v>22</v>
      </c>
      <c r="D58" s="36">
        <f t="shared" si="0"/>
        <v>2.8323975128999999E-2</v>
      </c>
      <c r="E58" s="91"/>
      <c r="F58" s="91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x14ac:dyDescent="0.25">
      <c r="A59" s="35">
        <v>42369</v>
      </c>
      <c r="B59" s="7">
        <v>2.8634616016000001</v>
      </c>
      <c r="C59" s="7">
        <v>23</v>
      </c>
      <c r="D59" s="36">
        <f t="shared" si="0"/>
        <v>2.8634616016000002E-2</v>
      </c>
      <c r="E59" s="91"/>
      <c r="F59" s="91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x14ac:dyDescent="0.25">
      <c r="A60" s="35">
        <v>42369</v>
      </c>
      <c r="B60" s="7">
        <v>2.8928886886999998</v>
      </c>
      <c r="C60" s="7">
        <v>24</v>
      </c>
      <c r="D60" s="36">
        <f t="shared" si="0"/>
        <v>2.8928886886999999E-2</v>
      </c>
      <c r="E60" s="91"/>
      <c r="F60" s="91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x14ac:dyDescent="0.25">
      <c r="A61" s="35">
        <v>42369</v>
      </c>
      <c r="B61" s="7">
        <v>2.9207042983</v>
      </c>
      <c r="C61" s="7">
        <v>25</v>
      </c>
      <c r="D61" s="36">
        <f t="shared" si="0"/>
        <v>2.9207042983E-2</v>
      </c>
      <c r="E61" s="91"/>
      <c r="F61" s="91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x14ac:dyDescent="0.25">
      <c r="A62" s="35">
        <v>42369</v>
      </c>
      <c r="B62" s="7">
        <v>2.9466737555</v>
      </c>
      <c r="C62" s="7">
        <v>26</v>
      </c>
      <c r="D62" s="36">
        <f t="shared" si="0"/>
        <v>2.9466737555000001E-2</v>
      </c>
      <c r="E62" s="91"/>
      <c r="F62" s="91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x14ac:dyDescent="0.25">
      <c r="A63" s="35">
        <v>42369</v>
      </c>
      <c r="B63" s="7">
        <v>2.9707911265</v>
      </c>
      <c r="C63" s="7">
        <v>27</v>
      </c>
      <c r="D63" s="36">
        <f t="shared" si="0"/>
        <v>2.9707911265000001E-2</v>
      </c>
    </row>
    <row r="64" spans="1:36" x14ac:dyDescent="0.25">
      <c r="A64" s="35">
        <v>42369</v>
      </c>
      <c r="B64" s="7">
        <v>2.9929705104000002</v>
      </c>
      <c r="C64" s="7">
        <v>28</v>
      </c>
      <c r="D64" s="36">
        <f t="shared" si="0"/>
        <v>2.9929705104E-2</v>
      </c>
    </row>
    <row r="65" spans="1:36" x14ac:dyDescent="0.25">
      <c r="A65" s="35">
        <v>42369</v>
      </c>
      <c r="B65" s="7">
        <v>3.0131528801999998</v>
      </c>
      <c r="C65" s="7">
        <v>29</v>
      </c>
      <c r="D65" s="36">
        <f t="shared" si="0"/>
        <v>3.0131528801999999E-2</v>
      </c>
    </row>
    <row r="66" spans="1:36" x14ac:dyDescent="0.25">
      <c r="A66" s="35">
        <v>42369</v>
      </c>
      <c r="B66" s="7">
        <v>3.0311107314000001</v>
      </c>
      <c r="C66" s="7">
        <v>30</v>
      </c>
      <c r="D66" s="36">
        <f t="shared" si="0"/>
        <v>3.0311107314E-2</v>
      </c>
      <c r="E66" s="91"/>
      <c r="F66" s="91"/>
    </row>
    <row r="67" spans="1:36" x14ac:dyDescent="0.25"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6" x14ac:dyDescent="0.25">
      <c r="E68" s="89"/>
      <c r="F68" s="89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</row>
    <row r="69" spans="1:36" x14ac:dyDescent="0.25">
      <c r="E69" s="89"/>
      <c r="F69" s="89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</row>
    <row r="70" spans="1:36" x14ac:dyDescent="0.25">
      <c r="E70" s="89"/>
      <c r="F70" s="89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</row>
    <row r="71" spans="1:36" x14ac:dyDescent="0.25">
      <c r="E71" s="89"/>
      <c r="F71" s="89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</row>
    <row r="72" spans="1:36" x14ac:dyDescent="0.25">
      <c r="E72" s="89"/>
      <c r="F72" s="89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</row>
    <row r="73" spans="1:36" x14ac:dyDescent="0.25">
      <c r="E73" s="89"/>
      <c r="F73" s="89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</row>
    <row r="74" spans="1:36" x14ac:dyDescent="0.25">
      <c r="E74" s="89"/>
      <c r="F74" s="89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</row>
    <row r="75" spans="1:36" x14ac:dyDescent="0.25">
      <c r="E75" s="89"/>
      <c r="F75" s="89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</row>
    <row r="79" spans="1:36" x14ac:dyDescent="0.25">
      <c r="E79" s="91"/>
      <c r="F79" s="91"/>
    </row>
    <row r="80" spans="1:36" x14ac:dyDescent="0.25"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</row>
    <row r="81" spans="5:36" x14ac:dyDescent="0.25">
      <c r="E81" s="89"/>
      <c r="F81" s="89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</row>
    <row r="82" spans="5:36" x14ac:dyDescent="0.25">
      <c r="E82" s="91"/>
      <c r="F82" s="91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</row>
    <row r="83" spans="5:36" x14ac:dyDescent="0.25">
      <c r="E83" s="91"/>
      <c r="F83" s="91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5:36" x14ac:dyDescent="0.25">
      <c r="E84" s="91"/>
      <c r="F84" s="9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5:36" x14ac:dyDescent="0.25">
      <c r="E85" s="91"/>
      <c r="F85" s="91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5:36" x14ac:dyDescent="0.25">
      <c r="E86" s="91"/>
      <c r="F86" s="91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5:36" x14ac:dyDescent="0.25">
      <c r="E87" s="91"/>
      <c r="F87" s="9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</row>
    <row r="88" spans="5:36" x14ac:dyDescent="0.25">
      <c r="E88" s="91"/>
      <c r="F88" s="91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</row>
  </sheetData>
  <pageMargins left="0.25" right="0.25" top="0.75" bottom="0.75" header="0.3" footer="0.3"/>
  <pageSetup scale="3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4" workbookViewId="0">
      <selection activeCell="B35" sqref="B35"/>
    </sheetView>
  </sheetViews>
  <sheetFormatPr defaultColWidth="8.7109375" defaultRowHeight="15" x14ac:dyDescent="0.25"/>
  <cols>
    <col min="1" max="1" width="8.7109375" style="110"/>
    <col min="2" max="2" width="13" style="110" customWidth="1"/>
    <col min="3" max="3" width="13.28515625" style="110" customWidth="1"/>
    <col min="4" max="4" width="12" style="110" customWidth="1"/>
    <col min="5" max="6" width="12.5703125" style="110" customWidth="1"/>
    <col min="7" max="7" width="10.5703125" style="110" bestFit="1" customWidth="1"/>
    <col min="8" max="16384" width="8.7109375" style="110"/>
  </cols>
  <sheetData>
    <row r="1" spans="1:7" x14ac:dyDescent="0.3">
      <c r="A1" s="110" t="s">
        <v>54</v>
      </c>
    </row>
    <row r="3" spans="1:7" x14ac:dyDescent="0.3">
      <c r="A3" s="111" t="s">
        <v>51</v>
      </c>
      <c r="B3" s="112">
        <v>41912</v>
      </c>
      <c r="C3" s="112">
        <v>42004</v>
      </c>
      <c r="D3" s="112">
        <v>42094</v>
      </c>
      <c r="E3" s="112">
        <v>42185</v>
      </c>
      <c r="F3" s="112">
        <v>42277</v>
      </c>
      <c r="G3" s="112">
        <v>42369</v>
      </c>
    </row>
    <row r="4" spans="1:7" x14ac:dyDescent="0.3">
      <c r="A4" s="113" t="s">
        <v>41</v>
      </c>
      <c r="B4" s="88">
        <v>1.0141480600597001E-3</v>
      </c>
      <c r="C4" s="88">
        <v>1.927324712E-3</v>
      </c>
      <c r="D4" s="114">
        <v>2.0287921739999999E-3</v>
      </c>
      <c r="E4" s="114">
        <v>2.3006634420000001E-3</v>
      </c>
      <c r="F4" s="114">
        <v>2.8019755619999999E-3</v>
      </c>
      <c r="G4" s="117">
        <v>5.2068252390000003E-3</v>
      </c>
    </row>
    <row r="5" spans="1:7" x14ac:dyDescent="0.3">
      <c r="A5" s="115" t="s">
        <v>42</v>
      </c>
      <c r="B5" s="88">
        <v>1.1152777777782002E-3</v>
      </c>
      <c r="C5" s="88">
        <v>2.129166667E-3</v>
      </c>
      <c r="D5" s="114">
        <v>2.2305555559999999E-3</v>
      </c>
      <c r="E5" s="114">
        <v>2.7000149730000002E-3</v>
      </c>
      <c r="F5" s="114">
        <v>3.3999979130000003E-3</v>
      </c>
      <c r="G5" s="117">
        <v>6.4000019750000007E-3</v>
      </c>
    </row>
    <row r="6" spans="1:7" x14ac:dyDescent="0.3">
      <c r="A6" s="116">
        <v>1</v>
      </c>
      <c r="B6" s="88">
        <v>1.1566326806827E-3</v>
      </c>
      <c r="C6" s="88">
        <v>3.0369985960000002E-3</v>
      </c>
      <c r="D6" s="114">
        <v>2.9302293340000003E-3</v>
      </c>
      <c r="E6" s="114">
        <v>3.2267163850000003E-3</v>
      </c>
      <c r="F6" s="114">
        <v>3.7082428249999998E-3</v>
      </c>
      <c r="G6" s="117">
        <v>7.5392384160000003E-3</v>
      </c>
    </row>
    <row r="7" spans="1:7" x14ac:dyDescent="0.3">
      <c r="A7" s="116">
        <f>A6+1</f>
        <v>2</v>
      </c>
      <c r="B7" s="88">
        <v>6.0932563546374011E-3</v>
      </c>
      <c r="C7" s="88">
        <v>6.9177659879999997E-3</v>
      </c>
      <c r="D7" s="114">
        <v>5.6478183109999998E-3</v>
      </c>
      <c r="E7" s="114">
        <v>6.4279022730000003E-3</v>
      </c>
      <c r="F7" s="114">
        <v>6.5128447069999996E-3</v>
      </c>
      <c r="G7" s="117">
        <v>1.0720019115E-2</v>
      </c>
    </row>
    <row r="8" spans="1:7" x14ac:dyDescent="0.3">
      <c r="A8" s="116">
        <f t="shared" ref="A8:A35" si="0">A7+1</f>
        <v>3</v>
      </c>
      <c r="B8" s="88">
        <v>1.1167382520072999E-2</v>
      </c>
      <c r="C8" s="88">
        <v>1.1255613632E-2</v>
      </c>
      <c r="D8" s="114">
        <v>8.9806780649999991E-3</v>
      </c>
      <c r="E8" s="114">
        <v>1.0132714950999998E-2</v>
      </c>
      <c r="F8" s="114">
        <v>9.4046971989999988E-3</v>
      </c>
      <c r="G8" s="117">
        <v>1.3328463802E-2</v>
      </c>
    </row>
    <row r="9" spans="1:7" x14ac:dyDescent="0.3">
      <c r="A9" s="116">
        <f t="shared" si="0"/>
        <v>4</v>
      </c>
      <c r="B9" s="88">
        <v>1.52600455908234E-2</v>
      </c>
      <c r="C9" s="88">
        <v>1.4492605477999999E-2</v>
      </c>
      <c r="D9" s="114">
        <v>1.187393957E-2</v>
      </c>
      <c r="E9" s="114">
        <v>1.3678762972E-2</v>
      </c>
      <c r="F9" s="114">
        <v>1.1938921591000001E-2</v>
      </c>
      <c r="G9" s="117">
        <v>1.6055028088000002E-2</v>
      </c>
    </row>
    <row r="10" spans="1:7" x14ac:dyDescent="0.3">
      <c r="A10" s="116">
        <f t="shared" si="0"/>
        <v>5</v>
      </c>
      <c r="B10" s="88">
        <v>1.8141162935464902E-2</v>
      </c>
      <c r="C10" s="88">
        <v>1.670418571E-2</v>
      </c>
      <c r="D10" s="114">
        <v>1.4032864005000001E-2</v>
      </c>
      <c r="E10" s="114">
        <v>1.6642952744999998E-2</v>
      </c>
      <c r="F10" s="114">
        <v>1.4143692548999999E-2</v>
      </c>
      <c r="G10" s="117">
        <v>1.8043832491999999E-2</v>
      </c>
    </row>
    <row r="11" spans="1:7" x14ac:dyDescent="0.3">
      <c r="A11" s="116">
        <f t="shared" si="0"/>
        <v>6</v>
      </c>
      <c r="B11" s="88">
        <v>2.0307966688017601E-2</v>
      </c>
      <c r="C11" s="88">
        <v>1.8419744466999999E-2</v>
      </c>
      <c r="D11" s="114">
        <v>1.5705497149000002E-2</v>
      </c>
      <c r="E11" s="114">
        <v>1.8937021397999999E-2</v>
      </c>
      <c r="F11" s="114">
        <v>1.6212142151999998E-2</v>
      </c>
      <c r="G11" s="117">
        <v>1.9641866819000001E-2</v>
      </c>
    </row>
    <row r="12" spans="1:7" x14ac:dyDescent="0.3">
      <c r="A12" s="116">
        <f t="shared" si="0"/>
        <v>7</v>
      </c>
      <c r="B12" s="88">
        <v>2.2025953902832601E-2</v>
      </c>
      <c r="C12" s="88">
        <v>1.9707851661999998E-2</v>
      </c>
      <c r="D12" s="114">
        <v>1.7028430874000001E-2</v>
      </c>
      <c r="E12" s="114">
        <v>2.0612733411000003E-2</v>
      </c>
      <c r="F12" s="114">
        <v>1.7810376656E-2</v>
      </c>
      <c r="G12" s="117">
        <v>2.0850143439000001E-2</v>
      </c>
    </row>
    <row r="13" spans="1:7" x14ac:dyDescent="0.3">
      <c r="A13" s="116">
        <f t="shared" si="0"/>
        <v>8</v>
      </c>
      <c r="B13" s="88">
        <v>2.34361205736064E-2</v>
      </c>
      <c r="C13" s="88">
        <v>2.0692505624000001E-2</v>
      </c>
      <c r="D13" s="114">
        <v>1.8108198385E-2</v>
      </c>
      <c r="E13" s="114">
        <v>2.1863992648E-2</v>
      </c>
      <c r="F13" s="114">
        <v>1.9026039373E-2</v>
      </c>
      <c r="G13" s="117">
        <v>2.1783522883000003E-2</v>
      </c>
    </row>
    <row r="14" spans="1:7" x14ac:dyDescent="0.3">
      <c r="A14" s="116">
        <f t="shared" si="0"/>
        <v>9</v>
      </c>
      <c r="B14" s="88">
        <v>2.4617349246073603E-2</v>
      </c>
      <c r="C14" s="88">
        <v>2.1474448115999998E-2</v>
      </c>
      <c r="D14" s="114">
        <v>1.9015967211E-2</v>
      </c>
      <c r="E14" s="114">
        <v>2.2854870302000001E-2</v>
      </c>
      <c r="F14" s="114">
        <v>2.0004064565999999E-2</v>
      </c>
      <c r="G14" s="117">
        <v>2.2544921115999997E-2</v>
      </c>
    </row>
    <row r="15" spans="1:7" x14ac:dyDescent="0.3">
      <c r="A15" s="116">
        <f t="shared" si="0"/>
        <v>10</v>
      </c>
      <c r="B15" s="88">
        <v>2.5614812525746204E-2</v>
      </c>
      <c r="C15" s="88">
        <v>2.2113948216999999E-2</v>
      </c>
      <c r="D15" s="114">
        <v>1.9793238865999999E-2</v>
      </c>
      <c r="E15" s="114">
        <v>2.3684425533E-2</v>
      </c>
      <c r="F15" s="114">
        <v>2.0825350645999999E-2</v>
      </c>
      <c r="G15" s="117">
        <v>2.3191207913999999E-2</v>
      </c>
    </row>
    <row r="16" spans="1:7" x14ac:dyDescent="0.3">
      <c r="A16" s="116">
        <f t="shared" si="0"/>
        <v>11</v>
      </c>
      <c r="B16" s="88">
        <v>2.6454449983727198E-2</v>
      </c>
      <c r="C16" s="88">
        <v>2.2648878180000002E-2</v>
      </c>
      <c r="D16" s="114">
        <v>2.0465969848999999E-2</v>
      </c>
      <c r="E16" s="114">
        <v>2.4417617205000002E-2</v>
      </c>
      <c r="F16" s="114">
        <v>2.1548180802000001E-2</v>
      </c>
      <c r="G16" s="117">
        <v>2.3763826883000001E-2</v>
      </c>
    </row>
    <row r="17" spans="1:7" x14ac:dyDescent="0.3">
      <c r="A17" s="116">
        <f t="shared" si="0"/>
        <v>12</v>
      </c>
      <c r="B17" s="88">
        <v>2.7157945524547405E-2</v>
      </c>
      <c r="C17" s="88">
        <v>2.3105702245000002E-2</v>
      </c>
      <c r="D17" s="114">
        <v>2.1052670624999999E-2</v>
      </c>
      <c r="E17" s="114">
        <v>2.5096139835999998E-2</v>
      </c>
      <c r="F17" s="114">
        <v>2.2210287818E-2</v>
      </c>
      <c r="G17" s="117">
        <v>2.4289659458000001E-2</v>
      </c>
    </row>
    <row r="18" spans="1:7" x14ac:dyDescent="0.3">
      <c r="A18" s="116">
        <f t="shared" si="0"/>
        <v>13</v>
      </c>
      <c r="B18" s="88">
        <v>2.7754504433948498E-2</v>
      </c>
      <c r="C18" s="88">
        <v>2.3503898698999999E-2</v>
      </c>
      <c r="D18" s="114">
        <v>2.15711785E-2</v>
      </c>
      <c r="E18" s="114">
        <v>2.5734085667000001E-2</v>
      </c>
      <c r="F18" s="114">
        <v>2.2836303911999999E-2</v>
      </c>
      <c r="G18" s="117">
        <v>2.4784720943999999E-2</v>
      </c>
    </row>
    <row r="19" spans="1:7" x14ac:dyDescent="0.3">
      <c r="A19" s="116">
        <f t="shared" si="0"/>
        <v>14</v>
      </c>
      <c r="B19" s="88">
        <v>2.8267566534856702E-2</v>
      </c>
      <c r="C19" s="88">
        <v>2.3857674644000001E-2</v>
      </c>
      <c r="D19" s="114">
        <v>2.2034567440999998E-2</v>
      </c>
      <c r="E19" s="114">
        <v>2.6335358125E-2</v>
      </c>
      <c r="F19" s="114">
        <v>2.3428930445999998E-2</v>
      </c>
      <c r="G19" s="117">
        <v>2.5252044309E-2</v>
      </c>
    </row>
    <row r="20" spans="1:7" x14ac:dyDescent="0.3">
      <c r="A20" s="116">
        <f t="shared" si="0"/>
        <v>15</v>
      </c>
      <c r="B20" s="88">
        <v>2.8713796134128701E-2</v>
      </c>
      <c r="C20" s="88">
        <v>2.4177221045000002E-2</v>
      </c>
      <c r="D20" s="114">
        <v>2.2452652516999998E-2</v>
      </c>
      <c r="E20" s="114">
        <v>2.6902874798E-2</v>
      </c>
      <c r="F20" s="114">
        <v>2.3992818230999999E-2</v>
      </c>
      <c r="G20" s="117">
        <v>2.5696775148999998E-2</v>
      </c>
    </row>
    <row r="21" spans="1:7" x14ac:dyDescent="0.3">
      <c r="A21" s="116">
        <f t="shared" si="0"/>
        <v>16</v>
      </c>
      <c r="B21" s="88">
        <v>2.9106255824786896E-2</v>
      </c>
      <c r="C21" s="88">
        <v>2.4470613076999999E-2</v>
      </c>
      <c r="D21" s="114">
        <v>2.2832537106E-2</v>
      </c>
      <c r="E21" s="114">
        <v>2.7438191671999998E-2</v>
      </c>
      <c r="F21" s="114">
        <v>2.4529542936000001E-2</v>
      </c>
      <c r="G21" s="117">
        <v>2.6121521282000001E-2</v>
      </c>
    </row>
    <row r="22" spans="1:7" x14ac:dyDescent="0.3">
      <c r="A22" s="116">
        <f t="shared" si="0"/>
        <v>17</v>
      </c>
      <c r="B22" s="88">
        <v>2.9454818739870801E-2</v>
      </c>
      <c r="C22" s="88">
        <v>2.4744024964000001E-2</v>
      </c>
      <c r="D22" s="114">
        <v>2.3179641865999998E-2</v>
      </c>
      <c r="E22" s="114">
        <v>2.7942181226999999E-2</v>
      </c>
      <c r="F22" s="114">
        <v>2.5041619050000002E-2</v>
      </c>
      <c r="G22" s="117">
        <v>2.6529265265000001E-2</v>
      </c>
    </row>
    <row r="23" spans="1:7" x14ac:dyDescent="0.3">
      <c r="A23" s="116">
        <f t="shared" si="0"/>
        <v>18</v>
      </c>
      <c r="B23" s="88">
        <v>2.9767384574948003E-2</v>
      </c>
      <c r="C23" s="88">
        <v>2.5002450006000002E-2</v>
      </c>
      <c r="D23" s="114">
        <v>2.3497739559999998E-2</v>
      </c>
      <c r="E23" s="114">
        <v>2.8414542277999999E-2</v>
      </c>
      <c r="F23" s="114">
        <v>2.5526546817999998E-2</v>
      </c>
      <c r="G23" s="117">
        <v>2.6918901043000001E-2</v>
      </c>
    </row>
    <row r="24" spans="1:7" x14ac:dyDescent="0.3">
      <c r="A24" s="116">
        <f t="shared" si="0"/>
        <v>19</v>
      </c>
      <c r="B24" s="88">
        <v>3.00498087154203E-2</v>
      </c>
      <c r="C24" s="88">
        <v>2.5249684848000001E-2</v>
      </c>
      <c r="D24" s="114">
        <v>2.3789998734000003E-2</v>
      </c>
      <c r="E24" s="114">
        <v>2.8855010590999999E-2</v>
      </c>
      <c r="F24" s="114">
        <v>2.5985746742999999E-2</v>
      </c>
      <c r="G24" s="117">
        <v>2.7292461774E-2</v>
      </c>
    </row>
    <row r="25" spans="1:7" x14ac:dyDescent="0.3">
      <c r="A25" s="116">
        <f t="shared" si="0"/>
        <v>20</v>
      </c>
      <c r="B25" s="88">
        <v>3.0307308345888004E-2</v>
      </c>
      <c r="C25" s="88">
        <v>2.5489124081E-2</v>
      </c>
      <c r="D25" s="114">
        <v>2.4058744242E-2</v>
      </c>
      <c r="E25" s="114">
        <v>2.9262705898999999E-2</v>
      </c>
      <c r="F25" s="114">
        <v>2.6418711716E-2</v>
      </c>
      <c r="G25" s="117">
        <v>2.7650224487E-2</v>
      </c>
    </row>
    <row r="26" spans="1:7" x14ac:dyDescent="0.3">
      <c r="A26" s="116">
        <f t="shared" si="0"/>
        <v>21</v>
      </c>
      <c r="B26" s="88">
        <v>3.0544027837101497E-2</v>
      </c>
      <c r="C26" s="88">
        <v>2.5723570871999998E-2</v>
      </c>
      <c r="D26" s="114">
        <v>2.4305835121E-2</v>
      </c>
      <c r="E26" s="114">
        <v>2.9636519646E-2</v>
      </c>
      <c r="F26" s="114">
        <v>2.6830368787E-2</v>
      </c>
      <c r="G26" s="117">
        <v>2.7997489813000001E-2</v>
      </c>
    </row>
    <row r="27" spans="1:7" x14ac:dyDescent="0.3">
      <c r="A27" s="116">
        <f t="shared" si="0"/>
        <v>22</v>
      </c>
      <c r="B27" s="88">
        <v>3.07635941520642E-2</v>
      </c>
      <c r="C27" s="88">
        <v>2.5955489418000001E-2</v>
      </c>
      <c r="D27" s="114">
        <v>2.4532373401999999E-2</v>
      </c>
      <c r="E27" s="114">
        <v>2.9974546951000002E-2</v>
      </c>
      <c r="F27" s="114">
        <v>2.7208263388999999E-2</v>
      </c>
      <c r="G27" s="117">
        <v>2.8323975128999999E-2</v>
      </c>
    </row>
    <row r="28" spans="1:7" x14ac:dyDescent="0.3">
      <c r="A28" s="116">
        <f t="shared" si="0"/>
        <v>23</v>
      </c>
      <c r="B28" s="88">
        <v>3.0968701359778601E-2</v>
      </c>
      <c r="C28" s="88">
        <v>2.6186780635999999E-2</v>
      </c>
      <c r="D28" s="114">
        <v>2.4739453602E-2</v>
      </c>
      <c r="E28" s="114">
        <v>3.0275122680000002E-2</v>
      </c>
      <c r="F28" s="114">
        <v>2.7556930393000001E-2</v>
      </c>
      <c r="G28" s="117">
        <v>2.8634616016000002E-2</v>
      </c>
    </row>
    <row r="29" spans="1:7" x14ac:dyDescent="0.3">
      <c r="A29" s="116">
        <f t="shared" si="0"/>
        <v>24</v>
      </c>
      <c r="B29" s="88">
        <v>3.1162060350031901E-2</v>
      </c>
      <c r="C29" s="88">
        <v>2.6419414546000001E-2</v>
      </c>
      <c r="D29" s="114">
        <v>2.4927772987E-2</v>
      </c>
      <c r="E29" s="114">
        <v>3.0536155613E-2</v>
      </c>
      <c r="F29" s="114">
        <v>2.7874956587E-2</v>
      </c>
      <c r="G29" s="117">
        <v>2.8928886886999999E-2</v>
      </c>
    </row>
    <row r="30" spans="1:7" x14ac:dyDescent="0.3">
      <c r="A30" s="116">
        <f t="shared" si="0"/>
        <v>25</v>
      </c>
      <c r="B30" s="88">
        <v>3.1345924285800207E-2</v>
      </c>
      <c r="C30" s="88">
        <v>2.6655074430000002E-2</v>
      </c>
      <c r="D30" s="114">
        <v>2.5097903882999997E-2</v>
      </c>
      <c r="E30" s="114">
        <v>3.0755464278000001E-2</v>
      </c>
      <c r="F30" s="114">
        <v>2.8161381582999998E-2</v>
      </c>
      <c r="G30" s="117">
        <v>2.9207042983E-2</v>
      </c>
    </row>
    <row r="31" spans="1:7" x14ac:dyDescent="0.3">
      <c r="A31" s="116">
        <f t="shared" si="0"/>
        <v>26</v>
      </c>
      <c r="B31" s="88">
        <v>3.1522418958149903E-2</v>
      </c>
      <c r="C31" s="88">
        <v>2.6895378663999998E-2</v>
      </c>
      <c r="D31" s="114">
        <v>2.5249926148999999E-2</v>
      </c>
      <c r="E31" s="114">
        <v>3.0930225019000002E-2</v>
      </c>
      <c r="F31" s="114">
        <v>2.8412693326999999E-2</v>
      </c>
      <c r="G31" s="117">
        <v>2.9466737555000001E-2</v>
      </c>
    </row>
    <row r="32" spans="1:7" x14ac:dyDescent="0.3">
      <c r="A32" s="116">
        <f t="shared" si="0"/>
        <v>27</v>
      </c>
      <c r="B32" s="88">
        <v>3.1693096465788502E-2</v>
      </c>
      <c r="C32" s="88">
        <v>2.7141593825000001E-2</v>
      </c>
      <c r="D32" s="114">
        <v>2.5384074755E-2</v>
      </c>
      <c r="E32" s="114">
        <v>3.1057893449999999E-2</v>
      </c>
      <c r="F32" s="114">
        <v>2.8627850266E-2</v>
      </c>
      <c r="G32" s="117">
        <v>2.9707911265000001E-2</v>
      </c>
    </row>
    <row r="33" spans="1:7" x14ac:dyDescent="0.3">
      <c r="A33" s="116">
        <f t="shared" si="0"/>
        <v>28</v>
      </c>
      <c r="B33" s="88">
        <v>3.1859747971470009E-2</v>
      </c>
      <c r="C33" s="88">
        <v>2.7395170038000002E-2</v>
      </c>
      <c r="D33" s="114">
        <v>2.5500355395999999E-2</v>
      </c>
      <c r="E33" s="114">
        <v>3.1135613348E-2</v>
      </c>
      <c r="F33" s="114">
        <v>2.8804546776999999E-2</v>
      </c>
      <c r="G33" s="117">
        <v>2.9929705104E-2</v>
      </c>
    </row>
    <row r="34" spans="1:7" x14ac:dyDescent="0.3">
      <c r="A34" s="116">
        <f t="shared" si="0"/>
        <v>29</v>
      </c>
      <c r="B34" s="88">
        <v>3.2023888858438203E-2</v>
      </c>
      <c r="C34" s="88">
        <v>2.7657429896000001E-2</v>
      </c>
      <c r="D34" s="114">
        <v>2.5598735684999999E-2</v>
      </c>
      <c r="E34" s="114">
        <v>3.1160507846E-2</v>
      </c>
      <c r="F34" s="114">
        <v>2.8940954313999998E-2</v>
      </c>
      <c r="G34" s="117">
        <v>3.0131528801999999E-2</v>
      </c>
    </row>
    <row r="35" spans="1:7" x14ac:dyDescent="0.3">
      <c r="A35" s="116">
        <f t="shared" si="0"/>
        <v>30</v>
      </c>
      <c r="B35" s="88">
        <v>3.2187058739225699E-2</v>
      </c>
      <c r="C35" s="88">
        <v>2.7929721261999999E-2</v>
      </c>
      <c r="D35" s="114">
        <v>2.5678834816000001E-2</v>
      </c>
      <c r="E35" s="114">
        <v>3.1129232202E-2</v>
      </c>
      <c r="F35" s="114">
        <v>2.9033705029E-2</v>
      </c>
      <c r="G35" s="117">
        <v>3.0311107314E-2</v>
      </c>
    </row>
    <row r="36" spans="1:7" x14ac:dyDescent="0.3">
      <c r="E36" s="114"/>
    </row>
    <row r="37" spans="1:7" x14ac:dyDescent="0.3">
      <c r="E37" s="1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workbookViewId="0">
      <selection sqref="A1:G5"/>
    </sheetView>
  </sheetViews>
  <sheetFormatPr defaultRowHeight="15" x14ac:dyDescent="0.25"/>
  <cols>
    <col min="2" max="2" width="11.7109375" customWidth="1"/>
    <col min="3" max="3" width="12" customWidth="1"/>
    <col min="4" max="4" width="11.7109375" customWidth="1"/>
    <col min="5" max="5" width="12.7109375" customWidth="1"/>
    <col min="6" max="6" width="9.5703125" bestFit="1" customWidth="1"/>
    <col min="7" max="7" width="10.5703125" bestFit="1" customWidth="1"/>
  </cols>
  <sheetData>
    <row r="1" spans="1:7" ht="14.45" x14ac:dyDescent="0.3">
      <c r="A1" s="7" t="s">
        <v>55</v>
      </c>
      <c r="B1" s="7"/>
      <c r="C1" s="7"/>
      <c r="D1" s="7"/>
      <c r="E1" s="7"/>
    </row>
    <row r="2" spans="1:7" ht="14.45" x14ac:dyDescent="0.3">
      <c r="A2" s="7"/>
      <c r="B2" s="7"/>
      <c r="C2" s="7"/>
      <c r="D2" s="7"/>
      <c r="E2" s="7"/>
    </row>
    <row r="3" spans="1:7" ht="14.45" x14ac:dyDescent="0.3">
      <c r="A3" s="7" t="s">
        <v>53</v>
      </c>
      <c r="B3" s="7"/>
      <c r="C3" s="7"/>
      <c r="D3" s="7"/>
      <c r="E3" s="7"/>
    </row>
    <row r="4" spans="1:7" ht="14.45" x14ac:dyDescent="0.3">
      <c r="A4" s="91" t="s">
        <v>52</v>
      </c>
      <c r="B4" s="92"/>
      <c r="C4" s="37"/>
      <c r="D4" s="37"/>
      <c r="E4" s="37"/>
    </row>
    <row r="5" spans="1:7" ht="14.45" x14ac:dyDescent="0.3">
      <c r="A5" s="34" t="s">
        <v>51</v>
      </c>
      <c r="B5" s="94">
        <v>41912</v>
      </c>
      <c r="C5" s="94">
        <v>42004</v>
      </c>
      <c r="D5" s="94">
        <v>42094</v>
      </c>
      <c r="E5" s="94">
        <v>42185</v>
      </c>
      <c r="F5" s="94">
        <v>42277</v>
      </c>
      <c r="G5" s="94">
        <v>42369</v>
      </c>
    </row>
    <row r="6" spans="1:7" ht="14.45" x14ac:dyDescent="0.3">
      <c r="A6" s="93">
        <v>1</v>
      </c>
      <c r="B6" s="97">
        <v>12.49768843833202</v>
      </c>
      <c r="C6" s="96">
        <v>15.750000000000002</v>
      </c>
      <c r="D6" s="95">
        <v>45.595000000000006</v>
      </c>
      <c r="E6" s="96">
        <v>18.740000000000002</v>
      </c>
      <c r="F6" s="96">
        <f>'Current Spreads'!B5</f>
        <v>27.104999999999997</v>
      </c>
      <c r="G6" s="96">
        <f>'Current Spreads'!N5</f>
        <v>19.375</v>
      </c>
    </row>
    <row r="7" spans="1:7" ht="14.45" x14ac:dyDescent="0.3">
      <c r="A7" s="93">
        <v>2</v>
      </c>
      <c r="B7" s="97">
        <v>18.224038293741074</v>
      </c>
      <c r="C7" s="96">
        <v>23.19</v>
      </c>
      <c r="D7" s="95">
        <v>52.67</v>
      </c>
      <c r="E7" s="96">
        <v>24.32</v>
      </c>
      <c r="F7" s="96">
        <f>'Current Spreads'!B6</f>
        <v>34.97</v>
      </c>
      <c r="G7" s="96">
        <f>'Current Spreads'!N6</f>
        <v>26.39</v>
      </c>
    </row>
    <row r="8" spans="1:7" ht="14.45" x14ac:dyDescent="0.3">
      <c r="A8" s="93">
        <v>3</v>
      </c>
      <c r="B8" s="97">
        <v>23.950388149150129</v>
      </c>
      <c r="C8" s="96">
        <v>30.630000000000003</v>
      </c>
      <c r="D8" s="95">
        <v>59.744999999999997</v>
      </c>
      <c r="E8" s="96">
        <v>29.9</v>
      </c>
      <c r="F8" s="96">
        <f>'Current Spreads'!B7</f>
        <v>42.835000000000001</v>
      </c>
      <c r="G8" s="96">
        <f>'Current Spreads'!N7</f>
        <v>33.405000000000001</v>
      </c>
    </row>
    <row r="9" spans="1:7" ht="14.45" x14ac:dyDescent="0.3">
      <c r="A9" s="93">
        <v>4</v>
      </c>
      <c r="B9" s="97">
        <v>29.676738004559184</v>
      </c>
      <c r="C9" s="96">
        <v>38.07</v>
      </c>
      <c r="D9" s="95">
        <v>66.819999999999993</v>
      </c>
      <c r="E9" s="96">
        <v>35.479999999999997</v>
      </c>
      <c r="F9" s="96">
        <f>'Current Spreads'!B8</f>
        <v>50.7</v>
      </c>
      <c r="G9" s="96">
        <f>'Current Spreads'!N8</f>
        <v>40.42</v>
      </c>
    </row>
    <row r="10" spans="1:7" ht="14.45" x14ac:dyDescent="0.3">
      <c r="A10" s="93">
        <v>5</v>
      </c>
      <c r="B10" s="97">
        <v>35.558597366002807</v>
      </c>
      <c r="C10" s="96">
        <v>43.124000000000002</v>
      </c>
      <c r="D10" s="95">
        <v>72.944999999999993</v>
      </c>
      <c r="E10" s="96">
        <v>42.34</v>
      </c>
      <c r="F10" s="96">
        <f>'Current Spreads'!B9</f>
        <v>57.914999999999999</v>
      </c>
      <c r="G10" s="96">
        <f>'Current Spreads'!N9</f>
        <v>49.295000000000002</v>
      </c>
    </row>
    <row r="11" spans="1:7" ht="14.45" x14ac:dyDescent="0.3">
      <c r="A11" s="93">
        <v>6</v>
      </c>
      <c r="B11" s="97">
        <v>41.440456727446438</v>
      </c>
      <c r="C11" s="96">
        <v>48.177999999999997</v>
      </c>
      <c r="D11" s="95">
        <v>79.069999999999993</v>
      </c>
      <c r="E11" s="96">
        <v>49.2</v>
      </c>
      <c r="F11" s="96">
        <f>'Current Spreads'!B10</f>
        <v>65.13</v>
      </c>
      <c r="G11" s="96">
        <f>'Current Spreads'!N10</f>
        <v>58.17</v>
      </c>
    </row>
    <row r="12" spans="1:7" ht="14.45" x14ac:dyDescent="0.3">
      <c r="A12" s="93">
        <v>7</v>
      </c>
      <c r="B12" s="97">
        <v>47.322316088890062</v>
      </c>
      <c r="C12" s="96">
        <v>53.231999999999999</v>
      </c>
      <c r="D12" s="95">
        <v>80.743333333333325</v>
      </c>
      <c r="E12" s="96">
        <v>55.706666666666671</v>
      </c>
      <c r="F12" s="96">
        <f>'Current Spreads'!B11</f>
        <v>72.36333333333333</v>
      </c>
      <c r="G12" s="96">
        <f>'Current Spreads'!N11</f>
        <v>63.46</v>
      </c>
    </row>
    <row r="13" spans="1:7" ht="14.45" x14ac:dyDescent="0.3">
      <c r="A13" s="93">
        <v>8</v>
      </c>
      <c r="B13" s="97">
        <v>53.204175450333693</v>
      </c>
      <c r="C13" s="96">
        <v>58.286000000000001</v>
      </c>
      <c r="D13" s="95">
        <v>82.416666666666671</v>
      </c>
      <c r="E13" s="96">
        <v>62.213333333333331</v>
      </c>
      <c r="F13" s="96">
        <f>'Current Spreads'!B12</f>
        <v>79.596666666666664</v>
      </c>
      <c r="G13" s="96">
        <f>'Current Spreads'!N12</f>
        <v>68.75</v>
      </c>
    </row>
    <row r="14" spans="1:7" ht="14.45" x14ac:dyDescent="0.3">
      <c r="A14" s="93">
        <v>9</v>
      </c>
      <c r="B14" s="97">
        <v>59.086034811777317</v>
      </c>
      <c r="C14" s="96">
        <v>63.34</v>
      </c>
      <c r="D14" s="95">
        <v>84.09</v>
      </c>
      <c r="E14" s="96">
        <v>68.72</v>
      </c>
      <c r="F14" s="96">
        <f>'Current Spreads'!B13</f>
        <v>86.83</v>
      </c>
      <c r="G14" s="96">
        <f>'Current Spreads'!N13</f>
        <v>74.040000000000006</v>
      </c>
    </row>
    <row r="15" spans="1:7" ht="14.45" x14ac:dyDescent="0.3">
      <c r="A15" s="93">
        <v>10</v>
      </c>
      <c r="B15" s="97">
        <v>60.867548207691826</v>
      </c>
      <c r="C15" s="96">
        <v>65.706842105263163</v>
      </c>
      <c r="D15" s="95">
        <v>85.52000000000001</v>
      </c>
      <c r="E15" s="96">
        <v>71.653684210526308</v>
      </c>
      <c r="F15" s="96">
        <f>'Current Spreads'!B14</f>
        <v>89.472222222222214</v>
      </c>
      <c r="G15" s="96">
        <f>'Current Spreads'!N14</f>
        <v>77.337222222222223</v>
      </c>
    </row>
    <row r="16" spans="1:7" ht="14.45" x14ac:dyDescent="0.3">
      <c r="A16" s="93">
        <v>11</v>
      </c>
      <c r="B16" s="97">
        <v>62.649061603606334</v>
      </c>
      <c r="C16" s="96">
        <v>68.073684210526324</v>
      </c>
      <c r="D16" s="95">
        <v>86.95</v>
      </c>
      <c r="E16" s="96">
        <v>74.587368421052631</v>
      </c>
      <c r="F16" s="96">
        <f>'Current Spreads'!B15</f>
        <v>92.114444444444445</v>
      </c>
      <c r="G16" s="96">
        <f>'Current Spreads'!N15</f>
        <v>80.634444444444455</v>
      </c>
    </row>
    <row r="17" spans="1:7" ht="14.45" x14ac:dyDescent="0.3">
      <c r="A17" s="93">
        <v>12</v>
      </c>
      <c r="B17" s="97">
        <v>64.430574999520843</v>
      </c>
      <c r="C17" s="96">
        <v>70.440526315789469</v>
      </c>
      <c r="D17" s="95">
        <v>88.38000000000001</v>
      </c>
      <c r="E17" s="96">
        <v>77.521052631578939</v>
      </c>
      <c r="F17" s="96">
        <f>'Current Spreads'!B16</f>
        <v>94.756666666666661</v>
      </c>
      <c r="G17" s="96">
        <f>'Current Spreads'!N16</f>
        <v>83.931666666666672</v>
      </c>
    </row>
    <row r="18" spans="1:7" ht="14.45" x14ac:dyDescent="0.3">
      <c r="A18" s="93">
        <v>13</v>
      </c>
      <c r="B18" s="97">
        <v>66.212088395435359</v>
      </c>
      <c r="C18" s="96">
        <v>72.80736842105263</v>
      </c>
      <c r="D18" s="95">
        <v>89.81</v>
      </c>
      <c r="E18" s="96">
        <v>80.454736842105262</v>
      </c>
      <c r="F18" s="96">
        <f>'Current Spreads'!B17</f>
        <v>97.398888888888877</v>
      </c>
      <c r="G18" s="96">
        <f>'Current Spreads'!N17</f>
        <v>87.228888888888889</v>
      </c>
    </row>
    <row r="19" spans="1:7" ht="14.45" x14ac:dyDescent="0.3">
      <c r="A19" s="93">
        <v>14</v>
      </c>
      <c r="B19" s="97">
        <v>67.99360179134986</v>
      </c>
      <c r="C19" s="96">
        <v>75.17421052631579</v>
      </c>
      <c r="D19" s="95">
        <v>91.240000000000009</v>
      </c>
      <c r="E19" s="96">
        <v>83.388421052631571</v>
      </c>
      <c r="F19" s="96">
        <f>'Current Spreads'!B18</f>
        <v>100.04111111111111</v>
      </c>
      <c r="G19" s="96">
        <f>'Current Spreads'!N18</f>
        <v>90.526111111111106</v>
      </c>
    </row>
    <row r="20" spans="1:7" ht="14.45" x14ac:dyDescent="0.3">
      <c r="A20" s="93">
        <v>15</v>
      </c>
      <c r="B20" s="97">
        <v>69.775115187264376</v>
      </c>
      <c r="C20" s="96">
        <v>77.54105263157895</v>
      </c>
      <c r="D20" s="95">
        <v>92.67</v>
      </c>
      <c r="E20" s="96">
        <v>86.322105263157894</v>
      </c>
      <c r="F20" s="96">
        <f>'Current Spreads'!B19</f>
        <v>102.68333333333332</v>
      </c>
      <c r="G20" s="96">
        <f>'Current Spreads'!N19</f>
        <v>93.823333333333338</v>
      </c>
    </row>
    <row r="21" spans="1:7" ht="14.45" x14ac:dyDescent="0.3">
      <c r="A21" s="93">
        <v>16</v>
      </c>
      <c r="B21" s="97">
        <v>71.556628583178878</v>
      </c>
      <c r="C21" s="96">
        <v>79.90789473684211</v>
      </c>
      <c r="D21" s="95">
        <v>94.100000000000009</v>
      </c>
      <c r="E21" s="96">
        <v>89.255789473684203</v>
      </c>
      <c r="F21" s="96">
        <f>'Current Spreads'!B20</f>
        <v>105.32555555555555</v>
      </c>
      <c r="G21" s="96">
        <f>'Current Spreads'!N20</f>
        <v>97.120555555555555</v>
      </c>
    </row>
    <row r="22" spans="1:7" ht="14.45" x14ac:dyDescent="0.3">
      <c r="A22" s="93">
        <v>17</v>
      </c>
      <c r="B22" s="97">
        <v>73.338141979093393</v>
      </c>
      <c r="C22" s="96">
        <v>82.27473684210527</v>
      </c>
      <c r="D22" s="95">
        <v>95.53</v>
      </c>
      <c r="E22" s="96">
        <v>92.189473684210526</v>
      </c>
      <c r="F22" s="96">
        <f>'Current Spreads'!B21</f>
        <v>107.96777777777777</v>
      </c>
      <c r="G22" s="96">
        <f>'Current Spreads'!N21</f>
        <v>100.41777777777777</v>
      </c>
    </row>
    <row r="23" spans="1:7" ht="14.45" x14ac:dyDescent="0.3">
      <c r="A23" s="93">
        <v>18</v>
      </c>
      <c r="B23" s="97">
        <v>75.119655375007895</v>
      </c>
      <c r="C23" s="96">
        <v>84.64157894736843</v>
      </c>
      <c r="D23" s="95">
        <v>96.960000000000008</v>
      </c>
      <c r="E23" s="96">
        <v>95.123157894736835</v>
      </c>
      <c r="F23" s="96">
        <f>'Current Spreads'!B22</f>
        <v>110.60999999999999</v>
      </c>
      <c r="G23" s="96">
        <f>'Current Spreads'!N22</f>
        <v>103.715</v>
      </c>
    </row>
    <row r="24" spans="1:7" ht="14.45" x14ac:dyDescent="0.3">
      <c r="A24" s="93">
        <v>19</v>
      </c>
      <c r="B24" s="97">
        <v>76.901168770922411</v>
      </c>
      <c r="C24" s="96">
        <v>87.008421052631576</v>
      </c>
      <c r="D24" s="95">
        <v>98.39</v>
      </c>
      <c r="E24" s="96">
        <v>98.056842105263158</v>
      </c>
      <c r="F24" s="96">
        <f>'Current Spreads'!B23</f>
        <v>113.25222222222222</v>
      </c>
      <c r="G24" s="96">
        <f>'Current Spreads'!N23</f>
        <v>107.01222222222222</v>
      </c>
    </row>
    <row r="25" spans="1:7" ht="14.45" x14ac:dyDescent="0.3">
      <c r="A25" s="93">
        <v>20</v>
      </c>
      <c r="B25" s="97">
        <v>78.682682166836912</v>
      </c>
      <c r="C25" s="96">
        <v>89.375263157894736</v>
      </c>
      <c r="D25" s="95">
        <v>99.820000000000007</v>
      </c>
      <c r="E25" s="96">
        <v>100.99052631578947</v>
      </c>
      <c r="F25" s="96">
        <f>'Current Spreads'!B24</f>
        <v>115.89444444444443</v>
      </c>
      <c r="G25" s="96">
        <f>'Current Spreads'!N24</f>
        <v>110.30944444444444</v>
      </c>
    </row>
    <row r="26" spans="1:7" ht="14.45" x14ac:dyDescent="0.3">
      <c r="A26" s="93">
        <v>21</v>
      </c>
      <c r="B26" s="97">
        <v>80.464195562751428</v>
      </c>
      <c r="C26" s="96">
        <v>91.742105263157896</v>
      </c>
      <c r="D26" s="95">
        <v>101.25</v>
      </c>
      <c r="E26" s="96">
        <v>103.92421052631579</v>
      </c>
      <c r="F26" s="96">
        <f>'Current Spreads'!B25</f>
        <v>118.53666666666666</v>
      </c>
      <c r="G26" s="96">
        <f>'Current Spreads'!N25</f>
        <v>113.60666666666665</v>
      </c>
    </row>
    <row r="27" spans="1:7" ht="14.45" x14ac:dyDescent="0.3">
      <c r="A27" s="93">
        <v>22</v>
      </c>
      <c r="B27" s="97">
        <v>82.245708958665944</v>
      </c>
      <c r="C27" s="96">
        <v>94.108947368421056</v>
      </c>
      <c r="D27" s="95">
        <v>102.68</v>
      </c>
      <c r="E27" s="96">
        <v>106.8578947368421</v>
      </c>
      <c r="F27" s="96">
        <f>'Current Spreads'!B26</f>
        <v>121.17888888888888</v>
      </c>
      <c r="G27" s="96">
        <f>'Current Spreads'!N26</f>
        <v>116.90388888888887</v>
      </c>
    </row>
    <row r="28" spans="1:7" ht="14.45" x14ac:dyDescent="0.3">
      <c r="A28" s="93">
        <v>23</v>
      </c>
      <c r="B28" s="97">
        <v>84.027222354580445</v>
      </c>
      <c r="C28" s="96">
        <v>96.475789473684216</v>
      </c>
      <c r="D28" s="95">
        <v>104.11000000000001</v>
      </c>
      <c r="E28" s="96">
        <v>109.79157894736841</v>
      </c>
      <c r="F28" s="96">
        <f>'Current Spreads'!B27</f>
        <v>123.82111111111109</v>
      </c>
      <c r="G28" s="96">
        <f>'Current Spreads'!N27</f>
        <v>120.2011111111111</v>
      </c>
    </row>
    <row r="29" spans="1:7" ht="14.45" x14ac:dyDescent="0.3">
      <c r="A29" s="93">
        <v>24</v>
      </c>
      <c r="B29" s="97">
        <v>85.808735750494947</v>
      </c>
      <c r="C29" s="96">
        <v>98.842631578947362</v>
      </c>
      <c r="D29" s="95">
        <v>105.54</v>
      </c>
      <c r="E29" s="96">
        <v>112.72526315789473</v>
      </c>
      <c r="F29" s="96">
        <f>'Current Spreads'!B28</f>
        <v>126.46333333333331</v>
      </c>
      <c r="G29" s="96">
        <f>'Current Spreads'!N28</f>
        <v>123.49833333333332</v>
      </c>
    </row>
    <row r="30" spans="1:7" ht="14.45" x14ac:dyDescent="0.3">
      <c r="A30" s="93">
        <v>25</v>
      </c>
      <c r="B30" s="97">
        <v>87.590249146409462</v>
      </c>
      <c r="C30" s="96">
        <v>101.20947368421054</v>
      </c>
      <c r="D30" s="95">
        <v>106.97</v>
      </c>
      <c r="E30" s="96">
        <v>115.65894736842105</v>
      </c>
      <c r="F30" s="96">
        <f>'Current Spreads'!B29</f>
        <v>129.10555555555555</v>
      </c>
      <c r="G30" s="96">
        <f>'Current Spreads'!N29</f>
        <v>126.79555555555555</v>
      </c>
    </row>
    <row r="31" spans="1:7" ht="14.45" x14ac:dyDescent="0.3">
      <c r="A31" s="93">
        <v>26</v>
      </c>
      <c r="B31" s="97">
        <v>89.371762542323978</v>
      </c>
      <c r="C31" s="96">
        <v>103.57631578947368</v>
      </c>
      <c r="D31" s="95">
        <v>108.4</v>
      </c>
      <c r="E31" s="96">
        <v>118.59263157894736</v>
      </c>
      <c r="F31" s="96">
        <f>'Current Spreads'!B30</f>
        <v>131.74777777777777</v>
      </c>
      <c r="G31" s="96">
        <f>'Current Spreads'!N30</f>
        <v>130.09277777777777</v>
      </c>
    </row>
    <row r="32" spans="1:7" ht="14.45" x14ac:dyDescent="0.3">
      <c r="A32" s="93">
        <v>27</v>
      </c>
      <c r="B32" s="97">
        <v>91.15327593823848</v>
      </c>
      <c r="C32" s="96">
        <v>105.94315789473684</v>
      </c>
      <c r="D32" s="95">
        <v>109.83000000000001</v>
      </c>
      <c r="E32" s="96">
        <v>121.52631578947367</v>
      </c>
      <c r="F32" s="96">
        <f>'Current Spreads'!B31</f>
        <v>134.38999999999999</v>
      </c>
      <c r="G32" s="96">
        <f>'Current Spreads'!N31</f>
        <v>133.38999999999999</v>
      </c>
    </row>
    <row r="33" spans="1:7" ht="14.45" x14ac:dyDescent="0.3">
      <c r="A33" s="93">
        <v>28</v>
      </c>
      <c r="B33" s="97">
        <v>92.934789334152981</v>
      </c>
      <c r="C33" s="96">
        <v>108.31</v>
      </c>
      <c r="D33" s="95">
        <v>111.26</v>
      </c>
      <c r="E33" s="96">
        <v>124.46</v>
      </c>
      <c r="F33" s="96">
        <f>'Current Spreads'!B32</f>
        <v>137.0322222222222</v>
      </c>
      <c r="G33" s="96">
        <f>'Current Spreads'!N32</f>
        <v>136.6872222222222</v>
      </c>
    </row>
    <row r="34" spans="1:7" ht="14.45" x14ac:dyDescent="0.3">
      <c r="A34" s="93">
        <v>29</v>
      </c>
      <c r="B34" s="97">
        <v>94.716302730067497</v>
      </c>
      <c r="C34" s="96">
        <v>110.67684210526316</v>
      </c>
      <c r="D34" s="95">
        <v>112.69</v>
      </c>
      <c r="E34" s="96">
        <v>127.39368421052632</v>
      </c>
      <c r="F34" s="96">
        <f>'Current Spreads'!B33</f>
        <v>139.67444444444442</v>
      </c>
      <c r="G34" s="96">
        <f>'Current Spreads'!N33</f>
        <v>139.98444444444442</v>
      </c>
    </row>
    <row r="35" spans="1:7" ht="14.45" x14ac:dyDescent="0.3">
      <c r="A35" s="93">
        <v>30</v>
      </c>
      <c r="B35" s="97">
        <v>96.497816125982013</v>
      </c>
      <c r="C35" s="96">
        <v>113.04368421052632</v>
      </c>
      <c r="D35" s="95">
        <v>114.12</v>
      </c>
      <c r="E35" s="96">
        <v>130.32736842105263</v>
      </c>
      <c r="F35" s="96">
        <f>'Current Spreads'!B34</f>
        <v>142.31666666666666</v>
      </c>
      <c r="G35" s="96">
        <f>'Current Spreads'!N34</f>
        <v>143.28166666666664</v>
      </c>
    </row>
    <row r="36" spans="1:7" ht="14.45" x14ac:dyDescent="0.3">
      <c r="A36" s="7"/>
      <c r="B36" s="7"/>
      <c r="C36" s="7"/>
      <c r="D36" s="7"/>
      <c r="E36" s="7"/>
    </row>
    <row r="37" spans="1:7" ht="14.45" x14ac:dyDescent="0.3">
      <c r="A37" s="7"/>
      <c r="B37" s="7"/>
      <c r="C37" s="7"/>
      <c r="D37" s="7"/>
      <c r="E37" s="7"/>
    </row>
    <row r="38" spans="1:7" ht="14.45" x14ac:dyDescent="0.3">
      <c r="A38" s="7" t="s">
        <v>56</v>
      </c>
      <c r="B38" s="7"/>
      <c r="C38" s="7"/>
      <c r="D38" s="7"/>
      <c r="E38" s="7"/>
    </row>
    <row r="39" spans="1:7" ht="14.45" x14ac:dyDescent="0.3">
      <c r="A39" s="91" t="s">
        <v>52</v>
      </c>
      <c r="B39" s="92"/>
      <c r="C39" s="37"/>
      <c r="D39" s="37"/>
      <c r="E39" s="37"/>
    </row>
    <row r="40" spans="1:7" ht="14.45" x14ac:dyDescent="0.3">
      <c r="A40" s="34" t="s">
        <v>51</v>
      </c>
      <c r="B40" s="94">
        <v>41912</v>
      </c>
      <c r="C40" s="94">
        <v>42004</v>
      </c>
      <c r="D40" s="94">
        <v>42094</v>
      </c>
      <c r="E40" s="94">
        <v>42185</v>
      </c>
      <c r="F40" s="94">
        <f>+$F$5</f>
        <v>42277</v>
      </c>
      <c r="G40" s="94">
        <f>+$G$5</f>
        <v>42369</v>
      </c>
    </row>
    <row r="41" spans="1:7" ht="14.45" x14ac:dyDescent="0.3">
      <c r="A41" s="93">
        <v>1</v>
      </c>
      <c r="B41" s="97">
        <v>20.586423164242273</v>
      </c>
      <c r="C41" s="96">
        <v>31.8675</v>
      </c>
      <c r="D41" s="95">
        <v>59.17</v>
      </c>
      <c r="E41" s="95">
        <v>34.619999999999997</v>
      </c>
      <c r="F41" s="95">
        <f>'Current Spreads'!D5</f>
        <v>49.410000000000004</v>
      </c>
      <c r="G41" s="95">
        <f>'Current Spreads'!P5</f>
        <v>45.459999999999994</v>
      </c>
    </row>
    <row r="42" spans="1:7" ht="14.45" x14ac:dyDescent="0.3">
      <c r="A42" s="93">
        <v>2</v>
      </c>
      <c r="B42" s="97">
        <v>28.797217560513428</v>
      </c>
      <c r="C42" s="96">
        <v>40.22</v>
      </c>
      <c r="D42" s="95">
        <v>69.7</v>
      </c>
      <c r="E42" s="95">
        <v>43.22</v>
      </c>
      <c r="F42" s="95">
        <f>'Current Spreads'!D6</f>
        <v>59.06</v>
      </c>
      <c r="G42" s="95">
        <f>'Current Spreads'!P6</f>
        <v>55.01</v>
      </c>
    </row>
    <row r="43" spans="1:7" x14ac:dyDescent="0.25">
      <c r="A43" s="93">
        <v>3</v>
      </c>
      <c r="B43" s="97">
        <v>37.008011956784586</v>
      </c>
      <c r="C43" s="96">
        <v>48.572499999999998</v>
      </c>
      <c r="D43" s="95">
        <v>80.23</v>
      </c>
      <c r="E43" s="95">
        <v>51.82</v>
      </c>
      <c r="F43" s="95">
        <f>'Current Spreads'!D7</f>
        <v>68.710000000000008</v>
      </c>
      <c r="G43" s="95">
        <f>'Current Spreads'!P7</f>
        <v>64.56</v>
      </c>
    </row>
    <row r="44" spans="1:7" x14ac:dyDescent="0.25">
      <c r="A44" s="93">
        <v>4</v>
      </c>
      <c r="B44" s="97">
        <v>45.21880635305574</v>
      </c>
      <c r="C44" s="96">
        <v>56.924999999999997</v>
      </c>
      <c r="D44" s="95">
        <v>90.76</v>
      </c>
      <c r="E44" s="95">
        <v>60.42</v>
      </c>
      <c r="F44" s="95">
        <f>'Current Spreads'!D8</f>
        <v>78.36</v>
      </c>
      <c r="G44" s="95">
        <f>'Current Spreads'!P8</f>
        <v>74.11</v>
      </c>
    </row>
    <row r="45" spans="1:7" x14ac:dyDescent="0.25">
      <c r="A45" s="93">
        <v>5</v>
      </c>
      <c r="B45" s="97">
        <v>53.429600749326895</v>
      </c>
      <c r="C45" s="96">
        <v>65.277500000000003</v>
      </c>
      <c r="D45" s="95">
        <v>97.925000000000011</v>
      </c>
      <c r="E45" s="95">
        <v>66.094999999999999</v>
      </c>
      <c r="F45" s="95">
        <f>'Current Spreads'!D9</f>
        <v>86.789999999999992</v>
      </c>
      <c r="G45" s="95">
        <f>'Current Spreads'!P9</f>
        <v>80.84</v>
      </c>
    </row>
    <row r="46" spans="1:7" x14ac:dyDescent="0.25">
      <c r="A46" s="93">
        <v>6</v>
      </c>
      <c r="B46" s="97">
        <v>61.640395145598049</v>
      </c>
      <c r="C46" s="96">
        <v>73.63</v>
      </c>
      <c r="D46" s="95">
        <v>105.09</v>
      </c>
      <c r="E46" s="95">
        <v>71.77</v>
      </c>
      <c r="F46" s="95">
        <f>'Current Spreads'!D10</f>
        <v>95.22</v>
      </c>
      <c r="G46" s="95">
        <f>'Current Spreads'!P10</f>
        <v>87.57</v>
      </c>
    </row>
    <row r="47" spans="1:7" x14ac:dyDescent="0.25">
      <c r="A47" s="93">
        <v>7</v>
      </c>
      <c r="B47" s="97">
        <v>66.91535092269595</v>
      </c>
      <c r="C47" s="96">
        <v>79.193333333333328</v>
      </c>
      <c r="D47" s="95">
        <v>108.60333333333334</v>
      </c>
      <c r="E47" s="95">
        <v>82.89</v>
      </c>
      <c r="F47" s="95">
        <f>'Current Spreads'!D11</f>
        <v>107.19</v>
      </c>
      <c r="G47" s="95">
        <f>'Current Spreads'!P11</f>
        <v>97.69</v>
      </c>
    </row>
    <row r="48" spans="1:7" x14ac:dyDescent="0.25">
      <c r="A48" s="93">
        <v>8</v>
      </c>
      <c r="B48" s="97">
        <v>72.190306699793851</v>
      </c>
      <c r="C48" s="96">
        <v>84.756666666666661</v>
      </c>
      <c r="D48" s="95">
        <v>112.11666666666666</v>
      </c>
      <c r="E48" s="95">
        <v>94.01</v>
      </c>
      <c r="F48" s="95">
        <f>'Current Spreads'!D12</f>
        <v>119.16</v>
      </c>
      <c r="G48" s="95">
        <f>'Current Spreads'!P12</f>
        <v>107.81</v>
      </c>
    </row>
    <row r="49" spans="1:7" x14ac:dyDescent="0.25">
      <c r="A49" s="93">
        <v>9</v>
      </c>
      <c r="B49" s="97">
        <v>77.465262476891752</v>
      </c>
      <c r="C49" s="96">
        <v>90.32</v>
      </c>
      <c r="D49" s="95">
        <v>115.63</v>
      </c>
      <c r="E49" s="95">
        <v>97.308823529411768</v>
      </c>
      <c r="F49" s="95">
        <f>'Current Spreads'!D13</f>
        <v>121.90058823529411</v>
      </c>
      <c r="G49" s="95">
        <f>'Current Spreads'!P13</f>
        <v>111.61125</v>
      </c>
    </row>
    <row r="50" spans="1:7" x14ac:dyDescent="0.25">
      <c r="A50" s="93">
        <v>10</v>
      </c>
      <c r="B50" s="97">
        <v>80.360386381709546</v>
      </c>
      <c r="C50" s="96">
        <v>93.275624999999991</v>
      </c>
      <c r="D50" s="95">
        <v>116.93533333333333</v>
      </c>
      <c r="E50" s="95">
        <v>100.60764705882353</v>
      </c>
      <c r="F50" s="95">
        <f>'Current Spreads'!D14</f>
        <v>124.64117647058823</v>
      </c>
      <c r="G50" s="95">
        <f>'Current Spreads'!P14</f>
        <v>115.41249999999999</v>
      </c>
    </row>
    <row r="51" spans="1:7" x14ac:dyDescent="0.25">
      <c r="A51" s="93">
        <v>11</v>
      </c>
      <c r="B51" s="97">
        <v>83.255510286527326</v>
      </c>
      <c r="C51" s="96">
        <v>96.231249999999989</v>
      </c>
      <c r="D51" s="95">
        <v>118.24066666666667</v>
      </c>
      <c r="E51" s="95">
        <v>103.90647058823529</v>
      </c>
      <c r="F51" s="95">
        <f>'Current Spreads'!D15</f>
        <v>127.38176470588235</v>
      </c>
      <c r="G51" s="95">
        <f>'Current Spreads'!P15</f>
        <v>119.21375</v>
      </c>
    </row>
    <row r="52" spans="1:7" x14ac:dyDescent="0.25">
      <c r="A52" s="93">
        <v>12</v>
      </c>
      <c r="B52" s="97">
        <v>86.150634191345119</v>
      </c>
      <c r="C52" s="96">
        <v>99.186875000000001</v>
      </c>
      <c r="D52" s="95">
        <v>119.54599999999999</v>
      </c>
      <c r="E52" s="95">
        <v>107.20529411764707</v>
      </c>
      <c r="F52" s="95">
        <f>'Current Spreads'!D16</f>
        <v>130.12235294117647</v>
      </c>
      <c r="G52" s="95">
        <f>'Current Spreads'!P16</f>
        <v>123.015</v>
      </c>
    </row>
    <row r="53" spans="1:7" x14ac:dyDescent="0.25">
      <c r="A53" s="93">
        <v>13</v>
      </c>
      <c r="B53" s="97">
        <v>89.045758096162899</v>
      </c>
      <c r="C53" s="96">
        <v>102.1425</v>
      </c>
      <c r="D53" s="95">
        <v>120.85133333333333</v>
      </c>
      <c r="E53" s="95">
        <v>110.50411764705882</v>
      </c>
      <c r="F53" s="95">
        <f>'Current Spreads'!D17</f>
        <v>132.8629411764706</v>
      </c>
      <c r="G53" s="95">
        <f>'Current Spreads'!P17</f>
        <v>126.81625</v>
      </c>
    </row>
    <row r="54" spans="1:7" x14ac:dyDescent="0.25">
      <c r="A54" s="93">
        <v>14</v>
      </c>
      <c r="B54" s="97">
        <v>91.940882000980693</v>
      </c>
      <c r="C54" s="96">
        <v>105.098125</v>
      </c>
      <c r="D54" s="95">
        <v>122.15666666666667</v>
      </c>
      <c r="E54" s="95">
        <v>113.8029411764706</v>
      </c>
      <c r="F54" s="95">
        <f>'Current Spreads'!D18</f>
        <v>135.6035294117647</v>
      </c>
      <c r="G54" s="95">
        <f>'Current Spreads'!P18</f>
        <v>130.61750000000001</v>
      </c>
    </row>
    <row r="55" spans="1:7" x14ac:dyDescent="0.25">
      <c r="A55" s="93">
        <v>15</v>
      </c>
      <c r="B55" s="97">
        <v>94.836005905798487</v>
      </c>
      <c r="C55" s="96">
        <v>108.05375000000001</v>
      </c>
      <c r="D55" s="95">
        <v>123.462</v>
      </c>
      <c r="E55" s="95">
        <v>117.10176470588236</v>
      </c>
      <c r="F55" s="95">
        <f>'Current Spreads'!D19</f>
        <v>138.34411764705882</v>
      </c>
      <c r="G55" s="95">
        <f>'Current Spreads'!P19</f>
        <v>134.41874999999999</v>
      </c>
    </row>
    <row r="56" spans="1:7" x14ac:dyDescent="0.25">
      <c r="A56" s="93">
        <v>16</v>
      </c>
      <c r="B56" s="97">
        <v>97.731129810616267</v>
      </c>
      <c r="C56" s="96">
        <v>111.00937500000001</v>
      </c>
      <c r="D56" s="95">
        <v>124.76733333333334</v>
      </c>
      <c r="E56" s="95">
        <v>120.40058823529412</v>
      </c>
      <c r="F56" s="95">
        <f>'Current Spreads'!D20</f>
        <v>141.08470588235295</v>
      </c>
      <c r="G56" s="95">
        <f>'Current Spreads'!P20</f>
        <v>138.22</v>
      </c>
    </row>
    <row r="57" spans="1:7" x14ac:dyDescent="0.25">
      <c r="A57" s="93">
        <v>17</v>
      </c>
      <c r="B57" s="97">
        <v>100.62625371543405</v>
      </c>
      <c r="C57" s="96">
        <v>113.965</v>
      </c>
      <c r="D57" s="95">
        <v>126.07266666666666</v>
      </c>
      <c r="E57" s="95">
        <v>123.69941176470589</v>
      </c>
      <c r="F57" s="95">
        <f>'Current Spreads'!D21</f>
        <v>143.82529411764705</v>
      </c>
      <c r="G57" s="95">
        <f>'Current Spreads'!P21</f>
        <v>142.02125000000001</v>
      </c>
    </row>
    <row r="58" spans="1:7" x14ac:dyDescent="0.25">
      <c r="A58" s="93">
        <v>18</v>
      </c>
      <c r="B58" s="97">
        <v>103.52137762025184</v>
      </c>
      <c r="C58" s="96">
        <v>116.920625</v>
      </c>
      <c r="D58" s="95">
        <v>127.378</v>
      </c>
      <c r="E58" s="95">
        <v>126.99823529411765</v>
      </c>
      <c r="F58" s="95">
        <f>'Current Spreads'!D22</f>
        <v>146.56588235294117</v>
      </c>
      <c r="G58" s="95">
        <f>'Current Spreads'!P22</f>
        <v>145.82249999999999</v>
      </c>
    </row>
    <row r="59" spans="1:7" x14ac:dyDescent="0.25">
      <c r="A59" s="93">
        <v>19</v>
      </c>
      <c r="B59" s="97">
        <v>106.41650152506963</v>
      </c>
      <c r="C59" s="96">
        <v>119.87625</v>
      </c>
      <c r="D59" s="95">
        <v>128.68333333333334</v>
      </c>
      <c r="E59" s="95">
        <v>130.29705882352943</v>
      </c>
      <c r="F59" s="95">
        <f>'Current Spreads'!D23</f>
        <v>149.3064705882353</v>
      </c>
      <c r="G59" s="95">
        <f>'Current Spreads'!P23</f>
        <v>149.62375</v>
      </c>
    </row>
    <row r="60" spans="1:7" x14ac:dyDescent="0.25">
      <c r="A60" s="93">
        <v>20</v>
      </c>
      <c r="B60" s="97">
        <v>109.31162542988741</v>
      </c>
      <c r="C60" s="96">
        <v>122.83187500000001</v>
      </c>
      <c r="D60" s="95">
        <v>129.98866666666666</v>
      </c>
      <c r="E60" s="95">
        <v>133.59588235294117</v>
      </c>
      <c r="F60" s="95">
        <f>'Current Spreads'!D24</f>
        <v>152.04705882352943</v>
      </c>
      <c r="G60" s="95">
        <f>'Current Spreads'!P24</f>
        <v>153.42500000000001</v>
      </c>
    </row>
    <row r="61" spans="1:7" x14ac:dyDescent="0.25">
      <c r="A61" s="93">
        <v>21</v>
      </c>
      <c r="B61" s="97">
        <v>112.20674933470521</v>
      </c>
      <c r="C61" s="96">
        <v>125.78750000000001</v>
      </c>
      <c r="D61" s="95">
        <v>131.29400000000001</v>
      </c>
      <c r="E61" s="95">
        <v>136.89470588235295</v>
      </c>
      <c r="F61" s="95">
        <f>'Current Spreads'!D25</f>
        <v>154.78764705882352</v>
      </c>
      <c r="G61" s="95">
        <f>'Current Spreads'!P25</f>
        <v>157.22624999999999</v>
      </c>
    </row>
    <row r="62" spans="1:7" x14ac:dyDescent="0.25">
      <c r="A62" s="93">
        <v>22</v>
      </c>
      <c r="B62" s="97">
        <v>115.101873239523</v>
      </c>
      <c r="C62" s="96">
        <v>128.74312500000002</v>
      </c>
      <c r="D62" s="95">
        <v>132.59933333333333</v>
      </c>
      <c r="E62" s="95">
        <v>140.1935294117647</v>
      </c>
      <c r="F62" s="95">
        <f>'Current Spreads'!D26</f>
        <v>157.52823529411765</v>
      </c>
      <c r="G62" s="95">
        <f>'Current Spreads'!P26</f>
        <v>161.0275</v>
      </c>
    </row>
    <row r="63" spans="1:7" x14ac:dyDescent="0.25">
      <c r="A63" s="93">
        <v>23</v>
      </c>
      <c r="B63" s="97">
        <v>117.99699714434078</v>
      </c>
      <c r="C63" s="96">
        <v>131.69875000000002</v>
      </c>
      <c r="D63" s="95">
        <v>133.90466666666669</v>
      </c>
      <c r="E63" s="95">
        <v>143.49235294117648</v>
      </c>
      <c r="F63" s="95">
        <f>'Current Spreads'!D27</f>
        <v>160.26882352941175</v>
      </c>
      <c r="G63" s="95">
        <f>'Current Spreads'!P27</f>
        <v>164.82875000000001</v>
      </c>
    </row>
    <row r="64" spans="1:7" x14ac:dyDescent="0.25">
      <c r="A64" s="93">
        <v>24</v>
      </c>
      <c r="B64" s="97">
        <v>120.89212104915856</v>
      </c>
      <c r="C64" s="96">
        <v>134.65437500000002</v>
      </c>
      <c r="D64" s="95">
        <v>135.21</v>
      </c>
      <c r="E64" s="95">
        <v>146.79117647058825</v>
      </c>
      <c r="F64" s="95">
        <f>'Current Spreads'!D28</f>
        <v>163.00941176470587</v>
      </c>
      <c r="G64" s="95">
        <f>'Current Spreads'!P28</f>
        <v>168.63</v>
      </c>
    </row>
    <row r="65" spans="1:7" x14ac:dyDescent="0.25">
      <c r="A65" s="93">
        <v>25</v>
      </c>
      <c r="B65" s="97">
        <v>123.78724495397636</v>
      </c>
      <c r="C65" s="96">
        <v>137.61000000000001</v>
      </c>
      <c r="D65" s="95">
        <v>136.51533333333333</v>
      </c>
      <c r="E65" s="95">
        <v>150.09</v>
      </c>
      <c r="F65" s="95">
        <f>'Current Spreads'!D29</f>
        <v>165.75</v>
      </c>
      <c r="G65" s="95">
        <f>'Current Spreads'!P29</f>
        <v>172.43124999999998</v>
      </c>
    </row>
    <row r="66" spans="1:7" x14ac:dyDescent="0.25">
      <c r="A66" s="93">
        <v>26</v>
      </c>
      <c r="B66" s="97">
        <v>126.68236885879415</v>
      </c>
      <c r="C66" s="96">
        <v>140.56562500000001</v>
      </c>
      <c r="D66" s="95">
        <v>137.82066666666668</v>
      </c>
      <c r="E66" s="95">
        <v>153.38882352941175</v>
      </c>
      <c r="F66" s="95">
        <f>'Current Spreads'!D30</f>
        <v>168.49058823529413</v>
      </c>
      <c r="G66" s="95">
        <f>'Current Spreads'!P30</f>
        <v>176.23249999999999</v>
      </c>
    </row>
    <row r="67" spans="1:7" x14ac:dyDescent="0.25">
      <c r="A67" s="93">
        <v>27</v>
      </c>
      <c r="B67" s="97">
        <v>129.57749276361193</v>
      </c>
      <c r="C67" s="96">
        <v>143.52125000000001</v>
      </c>
      <c r="D67" s="95">
        <v>139.126</v>
      </c>
      <c r="E67" s="95">
        <v>156.68764705882353</v>
      </c>
      <c r="F67" s="95">
        <f>'Current Spreads'!D31</f>
        <v>171.23117647058822</v>
      </c>
      <c r="G67" s="95">
        <f>'Current Spreads'!P31</f>
        <v>180.03375</v>
      </c>
    </row>
    <row r="68" spans="1:7" x14ac:dyDescent="0.25">
      <c r="A68" s="93">
        <v>28</v>
      </c>
      <c r="B68" s="97">
        <v>132.47261666842971</v>
      </c>
      <c r="C68" s="96">
        <v>146.47687500000001</v>
      </c>
      <c r="D68" s="95">
        <v>140.43133333333336</v>
      </c>
      <c r="E68" s="95">
        <v>159.98647058823531</v>
      </c>
      <c r="F68" s="95">
        <f>'Current Spreads'!D32</f>
        <v>173.97176470588235</v>
      </c>
      <c r="G68" s="95">
        <f>'Current Spreads'!P32</f>
        <v>183.83499999999998</v>
      </c>
    </row>
    <row r="69" spans="1:7" x14ac:dyDescent="0.25">
      <c r="A69" s="93">
        <v>29</v>
      </c>
      <c r="B69" s="97">
        <v>135.36774057324749</v>
      </c>
      <c r="C69" s="96">
        <v>149.4325</v>
      </c>
      <c r="D69" s="95">
        <v>141.73666666666668</v>
      </c>
      <c r="E69" s="95">
        <v>163.28529411764708</v>
      </c>
      <c r="F69" s="95">
        <f>'Current Spreads'!D33</f>
        <v>176.71235294117648</v>
      </c>
      <c r="G69" s="95">
        <f>'Current Spreads'!P33</f>
        <v>187.63624999999999</v>
      </c>
    </row>
    <row r="70" spans="1:7" x14ac:dyDescent="0.25">
      <c r="A70" s="93">
        <v>30</v>
      </c>
      <c r="B70" s="97">
        <v>138.2628644780653</v>
      </c>
      <c r="C70" s="96">
        <v>152.388125</v>
      </c>
      <c r="D70" s="95">
        <v>143.042</v>
      </c>
      <c r="E70" s="95">
        <v>166.58411764705883</v>
      </c>
      <c r="F70" s="95">
        <f>'Current Spreads'!D34</f>
        <v>179.45294117647057</v>
      </c>
      <c r="G70" s="95">
        <f>'Current Spreads'!P34</f>
        <v>191.4375</v>
      </c>
    </row>
    <row r="71" spans="1:7" x14ac:dyDescent="0.25">
      <c r="A71" s="7"/>
      <c r="B71" s="7"/>
      <c r="C71" s="7"/>
      <c r="D71" s="7"/>
      <c r="E71" s="7"/>
    </row>
    <row r="72" spans="1:7" x14ac:dyDescent="0.25">
      <c r="A72" s="7"/>
      <c r="B72" s="7"/>
      <c r="C72" s="7"/>
      <c r="D72" s="7"/>
      <c r="E72" s="7"/>
    </row>
    <row r="73" spans="1:7" x14ac:dyDescent="0.25">
      <c r="A73" s="7" t="s">
        <v>57</v>
      </c>
      <c r="B73" s="7"/>
      <c r="C73" s="7"/>
      <c r="D73" s="7"/>
      <c r="E73" s="7"/>
    </row>
    <row r="74" spans="1:7" x14ac:dyDescent="0.25">
      <c r="A74" s="91" t="s">
        <v>52</v>
      </c>
      <c r="B74" s="92"/>
      <c r="C74" s="37"/>
      <c r="D74" s="37"/>
      <c r="E74" s="37"/>
    </row>
    <row r="75" spans="1:7" x14ac:dyDescent="0.25">
      <c r="A75" s="34" t="s">
        <v>51</v>
      </c>
      <c r="B75" s="94">
        <v>41912</v>
      </c>
      <c r="C75" s="94">
        <v>42004</v>
      </c>
      <c r="D75" s="94">
        <v>42094</v>
      </c>
      <c r="E75" s="94">
        <v>42185</v>
      </c>
      <c r="F75" s="94">
        <f>+$F$5</f>
        <v>42277</v>
      </c>
      <c r="G75" s="94">
        <f>+$G$5</f>
        <v>42369</v>
      </c>
    </row>
    <row r="76" spans="1:7" x14ac:dyDescent="0.25">
      <c r="A76" s="93">
        <v>1</v>
      </c>
      <c r="B76" s="97">
        <v>36.922738282986785</v>
      </c>
      <c r="C76" s="96">
        <v>51.484999999999999</v>
      </c>
      <c r="D76" s="95">
        <v>90.695000000000007</v>
      </c>
      <c r="E76" s="95">
        <v>57.625000000000007</v>
      </c>
      <c r="F76" s="95">
        <f>'Current Spreads'!G5</f>
        <v>75.550000000000011</v>
      </c>
      <c r="G76" s="95">
        <f>'Current Spreads'!S5</f>
        <v>74.685000000000002</v>
      </c>
    </row>
    <row r="77" spans="1:7" x14ac:dyDescent="0.25">
      <c r="A77" s="93">
        <v>2</v>
      </c>
      <c r="B77" s="97">
        <v>45.450543485418464</v>
      </c>
      <c r="C77" s="96">
        <v>59.93</v>
      </c>
      <c r="D77" s="95">
        <v>100.68</v>
      </c>
      <c r="E77" s="95">
        <v>65.260000000000005</v>
      </c>
      <c r="F77" s="95">
        <f>'Current Spreads'!G6</f>
        <v>83.48</v>
      </c>
      <c r="G77" s="95">
        <f>'Current Spreads'!S6</f>
        <v>82.59</v>
      </c>
    </row>
    <row r="78" spans="1:7" x14ac:dyDescent="0.25">
      <c r="A78" s="93">
        <v>3</v>
      </c>
      <c r="B78" s="97">
        <v>53.978348687850144</v>
      </c>
      <c r="C78" s="96">
        <v>68.375</v>
      </c>
      <c r="D78" s="95">
        <v>110.66500000000001</v>
      </c>
      <c r="E78" s="95">
        <v>72.89500000000001</v>
      </c>
      <c r="F78" s="95">
        <f>'Current Spreads'!G7</f>
        <v>91.41</v>
      </c>
      <c r="G78" s="95">
        <f>'Current Spreads'!S7</f>
        <v>90.495000000000005</v>
      </c>
    </row>
    <row r="79" spans="1:7" x14ac:dyDescent="0.25">
      <c r="A79" s="93">
        <v>4</v>
      </c>
      <c r="B79" s="97">
        <v>62.50615389028183</v>
      </c>
      <c r="C79" s="96">
        <v>76.819999999999993</v>
      </c>
      <c r="D79" s="95">
        <v>120.65</v>
      </c>
      <c r="E79" s="95">
        <v>80.53</v>
      </c>
      <c r="F79" s="95">
        <f>'Current Spreads'!G8</f>
        <v>99.34</v>
      </c>
      <c r="G79" s="95">
        <f>'Current Spreads'!S8</f>
        <v>98.4</v>
      </c>
    </row>
    <row r="80" spans="1:7" x14ac:dyDescent="0.25">
      <c r="A80" s="93">
        <v>5</v>
      </c>
      <c r="B80" s="97">
        <v>71.033959092713516</v>
      </c>
      <c r="C80" s="96">
        <v>85.264999999999986</v>
      </c>
      <c r="D80" s="95">
        <v>129.12</v>
      </c>
      <c r="E80" s="95">
        <v>87.234999999999999</v>
      </c>
      <c r="F80" s="95">
        <f>'Current Spreads'!G9</f>
        <v>108.30000000000001</v>
      </c>
      <c r="G80" s="95">
        <f>'Current Spreads'!S9</f>
        <v>106.39500000000001</v>
      </c>
    </row>
    <row r="81" spans="1:7" x14ac:dyDescent="0.25">
      <c r="A81" s="93">
        <v>6</v>
      </c>
      <c r="B81" s="97">
        <v>79.561764295145196</v>
      </c>
      <c r="C81" s="96">
        <v>93.71</v>
      </c>
      <c r="D81" s="95">
        <v>137.59</v>
      </c>
      <c r="E81" s="95">
        <v>93.94</v>
      </c>
      <c r="F81" s="95">
        <f>'Current Spreads'!G10</f>
        <v>117.26</v>
      </c>
      <c r="G81" s="95">
        <f>'Current Spreads'!S10</f>
        <v>114.39</v>
      </c>
    </row>
    <row r="82" spans="1:7" x14ac:dyDescent="0.25">
      <c r="A82" s="93">
        <v>7</v>
      </c>
      <c r="B82" s="97">
        <v>85.058593149415117</v>
      </c>
      <c r="C82" s="96">
        <v>99.516666666666666</v>
      </c>
      <c r="D82" s="95">
        <v>138.9</v>
      </c>
      <c r="E82" s="95">
        <v>100.37333333333333</v>
      </c>
      <c r="F82" s="95">
        <f>'Current Spreads'!G11</f>
        <v>124.09666666666668</v>
      </c>
      <c r="G82" s="95">
        <f>'Current Spreads'!S11</f>
        <v>120.62333333333333</v>
      </c>
    </row>
    <row r="83" spans="1:7" x14ac:dyDescent="0.25">
      <c r="A83" s="93">
        <v>8</v>
      </c>
      <c r="B83" s="97">
        <v>90.555422003685038</v>
      </c>
      <c r="C83" s="96">
        <v>105.32333333333332</v>
      </c>
      <c r="D83" s="95">
        <v>140.21</v>
      </c>
      <c r="E83" s="95">
        <v>106.80666666666666</v>
      </c>
      <c r="F83" s="95">
        <f>'Current Spreads'!G12</f>
        <v>130.93333333333334</v>
      </c>
      <c r="G83" s="95">
        <f>'Current Spreads'!S12</f>
        <v>126.85666666666667</v>
      </c>
    </row>
    <row r="84" spans="1:7" x14ac:dyDescent="0.25">
      <c r="A84" s="93">
        <v>9</v>
      </c>
      <c r="B84" s="97">
        <v>96.052250857954959</v>
      </c>
      <c r="C84" s="96">
        <v>111.13</v>
      </c>
      <c r="D84" s="95">
        <v>141.52000000000001</v>
      </c>
      <c r="E84" s="95">
        <v>113.24</v>
      </c>
      <c r="F84" s="95">
        <f>'Current Spreads'!G13</f>
        <v>137.77000000000001</v>
      </c>
      <c r="G84" s="95">
        <f>'Current Spreads'!S13</f>
        <v>133.09</v>
      </c>
    </row>
    <row r="85" spans="1:7" x14ac:dyDescent="0.25">
      <c r="A85" s="93">
        <v>10</v>
      </c>
      <c r="B85" s="97">
        <v>98.326636073494853</v>
      </c>
      <c r="C85" s="96">
        <v>113.81466666666667</v>
      </c>
      <c r="D85" s="95">
        <v>142.54733333333334</v>
      </c>
      <c r="E85" s="95">
        <v>116.51599999999999</v>
      </c>
      <c r="F85" s="95">
        <f>'Current Spreads'!G14</f>
        <v>140.51866666666669</v>
      </c>
      <c r="G85" s="95">
        <f>'Current Spreads'!S14</f>
        <v>136.40133333333333</v>
      </c>
    </row>
    <row r="86" spans="1:7" x14ac:dyDescent="0.25">
      <c r="A86" s="93">
        <v>11</v>
      </c>
      <c r="B86" s="97">
        <v>100.60102128903475</v>
      </c>
      <c r="C86" s="96">
        <v>116.49933333333333</v>
      </c>
      <c r="D86" s="95">
        <v>143.57466666666667</v>
      </c>
      <c r="E86" s="95">
        <v>119.792</v>
      </c>
      <c r="F86" s="95">
        <f>'Current Spreads'!G15</f>
        <v>143.26733333333334</v>
      </c>
      <c r="G86" s="95">
        <f>'Current Spreads'!S15</f>
        <v>139.71266666666668</v>
      </c>
    </row>
    <row r="87" spans="1:7" x14ac:dyDescent="0.25">
      <c r="A87" s="93">
        <v>12</v>
      </c>
      <c r="B87" s="97">
        <v>102.87540650457466</v>
      </c>
      <c r="C87" s="96">
        <v>119.184</v>
      </c>
      <c r="D87" s="95">
        <v>144.602</v>
      </c>
      <c r="E87" s="95">
        <v>123.068</v>
      </c>
      <c r="F87" s="95">
        <f>'Current Spreads'!G16</f>
        <v>146.01600000000002</v>
      </c>
      <c r="G87" s="95">
        <f>'Current Spreads'!S16</f>
        <v>143.024</v>
      </c>
    </row>
    <row r="88" spans="1:7" x14ac:dyDescent="0.25">
      <c r="A88" s="93">
        <v>13</v>
      </c>
      <c r="B88" s="97">
        <v>105.14979172011455</v>
      </c>
      <c r="C88" s="96">
        <v>121.86866666666667</v>
      </c>
      <c r="D88" s="95">
        <v>145.62933333333334</v>
      </c>
      <c r="E88" s="95">
        <v>126.34399999999999</v>
      </c>
      <c r="F88" s="95">
        <f>'Current Spreads'!G17</f>
        <v>148.76466666666667</v>
      </c>
      <c r="G88" s="95">
        <f>'Current Spreads'!S17</f>
        <v>146.33533333333332</v>
      </c>
    </row>
    <row r="89" spans="1:7" x14ac:dyDescent="0.25">
      <c r="A89" s="93">
        <v>14</v>
      </c>
      <c r="B89" s="97">
        <v>107.42417693565444</v>
      </c>
      <c r="C89" s="96">
        <v>124.55333333333333</v>
      </c>
      <c r="D89" s="95">
        <v>146.65666666666667</v>
      </c>
      <c r="E89" s="95">
        <v>129.62</v>
      </c>
      <c r="F89" s="95">
        <f>'Current Spreads'!G18</f>
        <v>151.51333333333335</v>
      </c>
      <c r="G89" s="95">
        <f>'Current Spreads'!S18</f>
        <v>149.64666666666668</v>
      </c>
    </row>
    <row r="90" spans="1:7" x14ac:dyDescent="0.25">
      <c r="A90" s="93">
        <v>15</v>
      </c>
      <c r="B90" s="97">
        <v>109.69856215119435</v>
      </c>
      <c r="C90" s="96">
        <v>127.238</v>
      </c>
      <c r="D90" s="95">
        <v>147.684</v>
      </c>
      <c r="E90" s="95">
        <v>132.89599999999999</v>
      </c>
      <c r="F90" s="95">
        <f>'Current Spreads'!G19</f>
        <v>154.262</v>
      </c>
      <c r="G90" s="95">
        <f>'Current Spreads'!S19</f>
        <v>152.958</v>
      </c>
    </row>
    <row r="91" spans="1:7" x14ac:dyDescent="0.25">
      <c r="A91" s="93">
        <v>16</v>
      </c>
      <c r="B91" s="97">
        <v>111.97294736673425</v>
      </c>
      <c r="C91" s="96">
        <v>129.92266666666666</v>
      </c>
      <c r="D91" s="95">
        <v>148.71133333333336</v>
      </c>
      <c r="E91" s="95">
        <v>136.172</v>
      </c>
      <c r="F91" s="95">
        <f>'Current Spreads'!G20</f>
        <v>157.01066666666668</v>
      </c>
      <c r="G91" s="95">
        <f>'Current Spreads'!S20</f>
        <v>156.26933333333332</v>
      </c>
    </row>
    <row r="92" spans="1:7" x14ac:dyDescent="0.25">
      <c r="A92" s="93">
        <v>17</v>
      </c>
      <c r="B92" s="97">
        <v>114.24733258227414</v>
      </c>
      <c r="C92" s="96">
        <v>132.60733333333334</v>
      </c>
      <c r="D92" s="95">
        <v>149.73866666666669</v>
      </c>
      <c r="E92" s="95">
        <v>139.44800000000001</v>
      </c>
      <c r="F92" s="95">
        <f>'Current Spreads'!G21</f>
        <v>159.75933333333333</v>
      </c>
      <c r="G92" s="95">
        <f>'Current Spreads'!S21</f>
        <v>159.58066666666667</v>
      </c>
    </row>
    <row r="93" spans="1:7" x14ac:dyDescent="0.25">
      <c r="A93" s="93">
        <v>18</v>
      </c>
      <c r="B93" s="97">
        <v>116.52171779781403</v>
      </c>
      <c r="C93" s="96">
        <v>135.292</v>
      </c>
      <c r="D93" s="95">
        <v>150.76600000000002</v>
      </c>
      <c r="E93" s="95">
        <v>142.72399999999999</v>
      </c>
      <c r="F93" s="95">
        <f>'Current Spreads'!G22</f>
        <v>162.50800000000001</v>
      </c>
      <c r="G93" s="95">
        <f>'Current Spreads'!S22</f>
        <v>162.892</v>
      </c>
    </row>
    <row r="94" spans="1:7" x14ac:dyDescent="0.25">
      <c r="A94" s="93">
        <v>19</v>
      </c>
      <c r="B94" s="97">
        <v>118.79610301335393</v>
      </c>
      <c r="C94" s="96">
        <v>137.97666666666666</v>
      </c>
      <c r="D94" s="95">
        <v>151.79333333333335</v>
      </c>
      <c r="E94" s="95">
        <v>146</v>
      </c>
      <c r="F94" s="95">
        <f>'Current Spreads'!G23</f>
        <v>165.25666666666666</v>
      </c>
      <c r="G94" s="95">
        <f>'Current Spreads'!S23</f>
        <v>166.20333333333332</v>
      </c>
    </row>
    <row r="95" spans="1:7" x14ac:dyDescent="0.25">
      <c r="A95" s="93">
        <v>20</v>
      </c>
      <c r="B95" s="97">
        <v>121.07048822889384</v>
      </c>
      <c r="C95" s="96">
        <v>140.66133333333335</v>
      </c>
      <c r="D95" s="95">
        <v>152.82066666666668</v>
      </c>
      <c r="E95" s="95">
        <v>149.27600000000001</v>
      </c>
      <c r="F95" s="95">
        <f>'Current Spreads'!G24</f>
        <v>168.00533333333334</v>
      </c>
      <c r="G95" s="95">
        <f>'Current Spreads'!S24</f>
        <v>169.51466666666664</v>
      </c>
    </row>
    <row r="96" spans="1:7" x14ac:dyDescent="0.25">
      <c r="A96" s="93">
        <v>21</v>
      </c>
      <c r="B96" s="97">
        <v>123.34487344443373</v>
      </c>
      <c r="C96" s="96">
        <v>143.346</v>
      </c>
      <c r="D96" s="95">
        <v>153.84800000000001</v>
      </c>
      <c r="E96" s="95">
        <v>152.55199999999999</v>
      </c>
      <c r="F96" s="95">
        <f>'Current Spreads'!G25</f>
        <v>170.75400000000002</v>
      </c>
      <c r="G96" s="95">
        <f>'Current Spreads'!S25</f>
        <v>172.82599999999999</v>
      </c>
    </row>
    <row r="97" spans="1:7" x14ac:dyDescent="0.25">
      <c r="A97" s="93">
        <v>22</v>
      </c>
      <c r="B97" s="97">
        <v>125.61925865997362</v>
      </c>
      <c r="C97" s="96">
        <v>146.03066666666666</v>
      </c>
      <c r="D97" s="95">
        <v>154.87533333333334</v>
      </c>
      <c r="E97" s="95">
        <v>155.828</v>
      </c>
      <c r="F97" s="95">
        <f>'Current Spreads'!G26</f>
        <v>173.50266666666667</v>
      </c>
      <c r="G97" s="95">
        <f>'Current Spreads'!S26</f>
        <v>176.13733333333332</v>
      </c>
    </row>
    <row r="98" spans="1:7" x14ac:dyDescent="0.25">
      <c r="A98" s="93">
        <v>23</v>
      </c>
      <c r="B98" s="97">
        <v>127.89364387551353</v>
      </c>
      <c r="C98" s="96">
        <v>148.71533333333332</v>
      </c>
      <c r="D98" s="95">
        <v>155.90266666666668</v>
      </c>
      <c r="E98" s="95">
        <v>159.10399999999998</v>
      </c>
      <c r="F98" s="95">
        <f>'Current Spreads'!G27</f>
        <v>176.25133333333332</v>
      </c>
      <c r="G98" s="95">
        <f>'Current Spreads'!S27</f>
        <v>179.44866666666667</v>
      </c>
    </row>
    <row r="99" spans="1:7" x14ac:dyDescent="0.25">
      <c r="A99" s="93">
        <v>24</v>
      </c>
      <c r="B99" s="97">
        <v>130.16802909105343</v>
      </c>
      <c r="C99" s="96">
        <v>151.4</v>
      </c>
      <c r="D99" s="95">
        <v>156.93</v>
      </c>
      <c r="E99" s="95">
        <v>162.38</v>
      </c>
      <c r="F99" s="95">
        <f>'Current Spreads'!G28</f>
        <v>179</v>
      </c>
      <c r="G99" s="95">
        <f>'Current Spreads'!S28</f>
        <v>182.76</v>
      </c>
    </row>
    <row r="100" spans="1:7" x14ac:dyDescent="0.25">
      <c r="A100" s="93">
        <v>25</v>
      </c>
      <c r="B100" s="97">
        <v>132.44241430659332</v>
      </c>
      <c r="C100" s="96">
        <v>154.08466666666666</v>
      </c>
      <c r="D100" s="95">
        <v>157.95733333333334</v>
      </c>
      <c r="E100" s="95">
        <v>165.65600000000001</v>
      </c>
      <c r="F100" s="95">
        <f>'Current Spreads'!G29</f>
        <v>181.74866666666668</v>
      </c>
      <c r="G100" s="95">
        <f>'Current Spreads'!S29</f>
        <v>186.07133333333331</v>
      </c>
    </row>
    <row r="101" spans="1:7" x14ac:dyDescent="0.25">
      <c r="A101" s="93">
        <v>26</v>
      </c>
      <c r="B101" s="97">
        <v>134.71679952213321</v>
      </c>
      <c r="C101" s="96">
        <v>156.76933333333335</v>
      </c>
      <c r="D101" s="95">
        <v>158.98466666666667</v>
      </c>
      <c r="E101" s="95">
        <v>168.93200000000002</v>
      </c>
      <c r="F101" s="95">
        <f>'Current Spreads'!G30</f>
        <v>184.49733333333333</v>
      </c>
      <c r="G101" s="95">
        <f>'Current Spreads'!S30</f>
        <v>189.38266666666664</v>
      </c>
    </row>
    <row r="102" spans="1:7" x14ac:dyDescent="0.25">
      <c r="A102" s="93">
        <v>27</v>
      </c>
      <c r="B102" s="97">
        <v>136.99118473767311</v>
      </c>
      <c r="C102" s="96">
        <v>159.45400000000001</v>
      </c>
      <c r="D102" s="95">
        <v>160.012</v>
      </c>
      <c r="E102" s="95">
        <v>172.208</v>
      </c>
      <c r="F102" s="95">
        <f>'Current Spreads'!G31</f>
        <v>187.24599999999998</v>
      </c>
      <c r="G102" s="95">
        <f>'Current Spreads'!S31</f>
        <v>192.69399999999999</v>
      </c>
    </row>
    <row r="103" spans="1:7" x14ac:dyDescent="0.25">
      <c r="A103" s="93">
        <v>28</v>
      </c>
      <c r="B103" s="97">
        <v>139.265569953213</v>
      </c>
      <c r="C103" s="96">
        <v>162.13866666666667</v>
      </c>
      <c r="D103" s="95">
        <v>161.03933333333333</v>
      </c>
      <c r="E103" s="95">
        <v>175.48400000000001</v>
      </c>
      <c r="F103" s="95">
        <f>'Current Spreads'!G32</f>
        <v>189.99466666666666</v>
      </c>
      <c r="G103" s="95">
        <f>'Current Spreads'!S32</f>
        <v>196.00533333333331</v>
      </c>
    </row>
    <row r="104" spans="1:7" x14ac:dyDescent="0.25">
      <c r="A104" s="93">
        <v>29</v>
      </c>
      <c r="B104" s="97">
        <v>141.5399551687529</v>
      </c>
      <c r="C104" s="96">
        <v>164.82333333333332</v>
      </c>
      <c r="D104" s="95">
        <v>162.06666666666666</v>
      </c>
      <c r="E104" s="95">
        <v>178.76</v>
      </c>
      <c r="F104" s="95">
        <f>'Current Spreads'!G33</f>
        <v>192.74333333333334</v>
      </c>
      <c r="G104" s="95">
        <f>'Current Spreads'!S33</f>
        <v>199.31666666666666</v>
      </c>
    </row>
    <row r="105" spans="1:7" x14ac:dyDescent="0.25">
      <c r="A105" s="93">
        <v>30</v>
      </c>
      <c r="B105" s="97">
        <v>143.81434038429279</v>
      </c>
      <c r="C105" s="96">
        <v>167.50800000000001</v>
      </c>
      <c r="D105" s="95">
        <v>163.09399999999999</v>
      </c>
      <c r="E105" s="95">
        <v>182.036</v>
      </c>
      <c r="F105" s="95">
        <f>'Current Spreads'!G34</f>
        <v>195.49199999999999</v>
      </c>
      <c r="G105" s="95">
        <f>'Current Spreads'!S34</f>
        <v>202.62799999999999</v>
      </c>
    </row>
    <row r="106" spans="1:7" x14ac:dyDescent="0.25">
      <c r="A106" s="7"/>
      <c r="B106" s="7"/>
      <c r="C106" s="99" t="s">
        <v>52</v>
      </c>
      <c r="D106" s="7"/>
      <c r="E106" s="7"/>
    </row>
    <row r="107" spans="1:7" x14ac:dyDescent="0.25">
      <c r="A107" s="7"/>
      <c r="B107" s="7"/>
      <c r="C107" s="7"/>
      <c r="D107" s="7"/>
      <c r="E107" s="7"/>
    </row>
    <row r="108" spans="1:7" x14ac:dyDescent="0.25">
      <c r="A108" s="7" t="s">
        <v>58</v>
      </c>
      <c r="B108" s="7"/>
      <c r="C108" s="7"/>
      <c r="D108" s="7"/>
      <c r="E108" s="7"/>
    </row>
    <row r="109" spans="1:7" x14ac:dyDescent="0.25">
      <c r="A109" s="91" t="s">
        <v>52</v>
      </c>
      <c r="B109" s="92"/>
      <c r="C109" s="37"/>
      <c r="D109" s="37"/>
      <c r="E109" s="37"/>
    </row>
    <row r="110" spans="1:7" x14ac:dyDescent="0.25">
      <c r="A110" s="34" t="s">
        <v>51</v>
      </c>
      <c r="B110" s="94">
        <v>41912</v>
      </c>
      <c r="C110" s="94">
        <v>42004</v>
      </c>
      <c r="D110" s="94">
        <v>42094</v>
      </c>
      <c r="E110" s="94">
        <v>42185</v>
      </c>
      <c r="F110" s="94">
        <f>+$F$5</f>
        <v>42277</v>
      </c>
      <c r="G110" s="94">
        <f>+$G$5</f>
        <v>42369</v>
      </c>
    </row>
    <row r="111" spans="1:7" x14ac:dyDescent="0.25">
      <c r="A111" s="93">
        <v>1</v>
      </c>
      <c r="B111" s="97">
        <v>77.600759878668185</v>
      </c>
      <c r="C111" s="96">
        <v>107.78749999999999</v>
      </c>
      <c r="D111" s="95">
        <v>166.79500000000002</v>
      </c>
      <c r="E111" s="95">
        <v>94.605000000000004</v>
      </c>
      <c r="F111" s="95">
        <f>'Current Spreads'!J5</f>
        <v>122.20000000000002</v>
      </c>
      <c r="G111" s="95">
        <f>'Current Spreads'!V5</f>
        <v>135.31</v>
      </c>
    </row>
    <row r="112" spans="1:7" x14ac:dyDescent="0.25">
      <c r="A112" s="93">
        <v>2</v>
      </c>
      <c r="B112" s="97">
        <v>91.165924808692239</v>
      </c>
      <c r="C112" s="96">
        <v>121.02</v>
      </c>
      <c r="D112" s="95">
        <v>173.72</v>
      </c>
      <c r="E112" s="95">
        <v>109.97</v>
      </c>
      <c r="F112" s="95">
        <f>'Current Spreads'!J6</f>
        <v>137.80000000000001</v>
      </c>
      <c r="G112" s="95">
        <f>'Current Spreads'!V6</f>
        <v>152.29</v>
      </c>
    </row>
    <row r="113" spans="1:7" x14ac:dyDescent="0.25">
      <c r="A113" s="93">
        <v>3</v>
      </c>
      <c r="B113" s="97">
        <v>104.73108973871629</v>
      </c>
      <c r="C113" s="96">
        <v>134.2525</v>
      </c>
      <c r="D113" s="95">
        <v>180.64499999999998</v>
      </c>
      <c r="E113" s="95">
        <v>125.33499999999999</v>
      </c>
      <c r="F113" s="95">
        <f>'Current Spreads'!J7</f>
        <v>153.4</v>
      </c>
      <c r="G113" s="95">
        <f>'Current Spreads'!V7</f>
        <v>169.26999999999998</v>
      </c>
    </row>
    <row r="114" spans="1:7" x14ac:dyDescent="0.25">
      <c r="A114" s="93">
        <v>4</v>
      </c>
      <c r="B114" s="97">
        <v>118.29625466874036</v>
      </c>
      <c r="C114" s="96">
        <v>147.48499999999999</v>
      </c>
      <c r="D114" s="95">
        <v>187.57</v>
      </c>
      <c r="E114" s="95">
        <v>140.69999999999999</v>
      </c>
      <c r="F114" s="95">
        <f>'Current Spreads'!J8</f>
        <v>169</v>
      </c>
      <c r="G114" s="95">
        <f>'Current Spreads'!V8</f>
        <v>186.25</v>
      </c>
    </row>
    <row r="115" spans="1:7" x14ac:dyDescent="0.25">
      <c r="A115" s="93">
        <v>5</v>
      </c>
      <c r="B115" s="97">
        <v>131.86141959876443</v>
      </c>
      <c r="C115" s="96">
        <v>160.71749999999997</v>
      </c>
      <c r="D115" s="95">
        <v>196.78</v>
      </c>
      <c r="E115" s="95">
        <v>153.13999999999999</v>
      </c>
      <c r="F115" s="95">
        <f>'Current Spreads'!J9</f>
        <v>185.375</v>
      </c>
      <c r="G115" s="95">
        <f>'Current Spreads'!V9</f>
        <v>201.74</v>
      </c>
    </row>
    <row r="116" spans="1:7" x14ac:dyDescent="0.25">
      <c r="A116" s="93">
        <v>6</v>
      </c>
      <c r="B116" s="97">
        <v>145.42658452878848</v>
      </c>
      <c r="C116" s="96">
        <v>173.95</v>
      </c>
      <c r="D116" s="95">
        <v>205.99</v>
      </c>
      <c r="E116" s="95">
        <v>165.58</v>
      </c>
      <c r="F116" s="95">
        <f>'Current Spreads'!J10</f>
        <v>201.75</v>
      </c>
      <c r="G116" s="95">
        <f>'Current Spreads'!V10</f>
        <v>217.23</v>
      </c>
    </row>
    <row r="117" spans="1:7" x14ac:dyDescent="0.25">
      <c r="A117" s="93">
        <v>7</v>
      </c>
      <c r="B117" s="97">
        <v>149.33178259612697</v>
      </c>
      <c r="C117" s="96">
        <v>177.19333333333333</v>
      </c>
      <c r="D117" s="95">
        <v>206.79055555555556</v>
      </c>
      <c r="E117" s="95">
        <v>170.88333333333335</v>
      </c>
      <c r="F117" s="95">
        <f>'Current Spreads'!J11</f>
        <v>207.45333333333335</v>
      </c>
      <c r="G117" s="95">
        <f>'Current Spreads'!V11</f>
        <v>220.65666666666667</v>
      </c>
    </row>
    <row r="118" spans="1:7" x14ac:dyDescent="0.25">
      <c r="A118" s="93">
        <v>8</v>
      </c>
      <c r="B118" s="97">
        <v>153.23698066346546</v>
      </c>
      <c r="C118" s="96">
        <v>180.43666666666667</v>
      </c>
      <c r="D118" s="95">
        <v>207.59111111111113</v>
      </c>
      <c r="E118" s="95">
        <v>176.18666666666667</v>
      </c>
      <c r="F118" s="95">
        <f>'Current Spreads'!J12</f>
        <v>213.15666666666667</v>
      </c>
      <c r="G118" s="95">
        <f>'Current Spreads'!V12</f>
        <v>224.08333333333331</v>
      </c>
    </row>
    <row r="119" spans="1:7" x14ac:dyDescent="0.25">
      <c r="A119" s="93">
        <v>9</v>
      </c>
      <c r="B119" s="97">
        <v>157.14217873080395</v>
      </c>
      <c r="C119" s="96">
        <v>183.68</v>
      </c>
      <c r="D119" s="95">
        <v>208.39166666666668</v>
      </c>
      <c r="E119" s="95">
        <v>181.49</v>
      </c>
      <c r="F119" s="95">
        <f>'Current Spreads'!J13</f>
        <v>218.86</v>
      </c>
      <c r="G119" s="95">
        <f>'Current Spreads'!V13</f>
        <v>227.51</v>
      </c>
    </row>
    <row r="120" spans="1:7" x14ac:dyDescent="0.25">
      <c r="A120" s="93">
        <v>10</v>
      </c>
      <c r="B120" s="97">
        <v>159.12103232931378</v>
      </c>
      <c r="C120" s="96">
        <v>185.904</v>
      </c>
      <c r="D120" s="95">
        <v>209.19222222222223</v>
      </c>
      <c r="E120" s="95">
        <v>185.17533333333336</v>
      </c>
      <c r="F120" s="95">
        <f>'Current Spreads'!J14</f>
        <v>222.32866666666669</v>
      </c>
      <c r="G120" s="95">
        <f>'Current Spreads'!V14</f>
        <v>231.66071428571428</v>
      </c>
    </row>
    <row r="121" spans="1:7" x14ac:dyDescent="0.25">
      <c r="A121" s="93">
        <v>11</v>
      </c>
      <c r="B121" s="97">
        <v>161.09988592782364</v>
      </c>
      <c r="C121" s="96">
        <v>188.12800000000001</v>
      </c>
      <c r="D121" s="95">
        <v>209.99277777777777</v>
      </c>
      <c r="E121" s="95">
        <v>188.86066666666667</v>
      </c>
      <c r="F121" s="95">
        <f>'Current Spreads'!J15</f>
        <v>225.79733333333334</v>
      </c>
      <c r="G121" s="95">
        <f>'Current Spreads'!V15</f>
        <v>235.81142857142856</v>
      </c>
    </row>
    <row r="122" spans="1:7" x14ac:dyDescent="0.25">
      <c r="A122" s="93">
        <v>12</v>
      </c>
      <c r="B122" s="97">
        <v>163.07873952633346</v>
      </c>
      <c r="C122" s="96">
        <v>190.352</v>
      </c>
      <c r="D122" s="95">
        <v>210.79333333333335</v>
      </c>
      <c r="E122" s="95">
        <v>192.54600000000002</v>
      </c>
      <c r="F122" s="95">
        <f>'Current Spreads'!J16</f>
        <v>229.26600000000002</v>
      </c>
      <c r="G122" s="95">
        <f>'Current Spreads'!V16</f>
        <v>239.96214285714285</v>
      </c>
    </row>
    <row r="123" spans="1:7" x14ac:dyDescent="0.25">
      <c r="A123" s="93">
        <v>13</v>
      </c>
      <c r="B123" s="97">
        <v>165.05759312484332</v>
      </c>
      <c r="C123" s="96">
        <v>192.57599999999999</v>
      </c>
      <c r="D123" s="95">
        <v>211.5938888888889</v>
      </c>
      <c r="E123" s="95">
        <v>196.23133333333334</v>
      </c>
      <c r="F123" s="95">
        <f>'Current Spreads'!J17</f>
        <v>232.73466666666667</v>
      </c>
      <c r="G123" s="95">
        <f>'Current Spreads'!V17</f>
        <v>244.11285714285714</v>
      </c>
    </row>
    <row r="124" spans="1:7" x14ac:dyDescent="0.25">
      <c r="A124" s="93">
        <v>14</v>
      </c>
      <c r="B124" s="97">
        <v>167.03644672335315</v>
      </c>
      <c r="C124" s="96">
        <v>194.8</v>
      </c>
      <c r="D124" s="95">
        <v>212.39444444444445</v>
      </c>
      <c r="E124" s="95">
        <v>199.91666666666669</v>
      </c>
      <c r="F124" s="95">
        <f>'Current Spreads'!J18</f>
        <v>236.20333333333335</v>
      </c>
      <c r="G124" s="95">
        <f>'Current Spreads'!V18</f>
        <v>248.26357142857142</v>
      </c>
    </row>
    <row r="125" spans="1:7" x14ac:dyDescent="0.25">
      <c r="A125" s="93">
        <v>15</v>
      </c>
      <c r="B125" s="97">
        <v>169.01530032186298</v>
      </c>
      <c r="C125" s="96">
        <v>197.024</v>
      </c>
      <c r="D125" s="95">
        <v>213.19499999999999</v>
      </c>
      <c r="E125" s="95">
        <v>203.602</v>
      </c>
      <c r="F125" s="95">
        <f>'Current Spreads'!J19</f>
        <v>239.672</v>
      </c>
      <c r="G125" s="95">
        <f>'Current Spreads'!V19</f>
        <v>252.41428571428571</v>
      </c>
    </row>
    <row r="126" spans="1:7" x14ac:dyDescent="0.25">
      <c r="A126" s="93">
        <v>16</v>
      </c>
      <c r="B126" s="97">
        <v>170.99415392037284</v>
      </c>
      <c r="C126" s="96">
        <v>199.24799999999999</v>
      </c>
      <c r="D126" s="95">
        <v>213.99555555555557</v>
      </c>
      <c r="E126" s="95">
        <v>207.28733333333335</v>
      </c>
      <c r="F126" s="95">
        <f>'Current Spreads'!J20</f>
        <v>243.14066666666668</v>
      </c>
      <c r="G126" s="95">
        <f>'Current Spreads'!V20</f>
        <v>256.565</v>
      </c>
    </row>
    <row r="127" spans="1:7" x14ac:dyDescent="0.25">
      <c r="A127" s="93">
        <v>17</v>
      </c>
      <c r="B127" s="97">
        <v>172.97300751888267</v>
      </c>
      <c r="C127" s="96">
        <v>201.47200000000001</v>
      </c>
      <c r="D127" s="95">
        <v>214.79611111111112</v>
      </c>
      <c r="E127" s="95">
        <v>210.97266666666667</v>
      </c>
      <c r="F127" s="95">
        <f>'Current Spreads'!J21</f>
        <v>246.60933333333332</v>
      </c>
      <c r="G127" s="95">
        <f>'Current Spreads'!V21</f>
        <v>260.71571428571428</v>
      </c>
    </row>
    <row r="128" spans="1:7" x14ac:dyDescent="0.25">
      <c r="A128" s="93">
        <v>18</v>
      </c>
      <c r="B128" s="97">
        <v>174.95186111739253</v>
      </c>
      <c r="C128" s="96">
        <v>203.696</v>
      </c>
      <c r="D128" s="95">
        <v>215.59666666666666</v>
      </c>
      <c r="E128" s="95">
        <v>214.65800000000002</v>
      </c>
      <c r="F128" s="95">
        <f>'Current Spreads'!J22</f>
        <v>250.078</v>
      </c>
      <c r="G128" s="95">
        <f>'Current Spreads'!V22</f>
        <v>264.86642857142857</v>
      </c>
    </row>
    <row r="129" spans="1:7" x14ac:dyDescent="0.25">
      <c r="A129" s="93">
        <v>19</v>
      </c>
      <c r="B129" s="97">
        <v>176.93071471590235</v>
      </c>
      <c r="C129" s="96">
        <v>205.92</v>
      </c>
      <c r="D129" s="95">
        <v>216.39722222222224</v>
      </c>
      <c r="E129" s="95">
        <v>218.34333333333333</v>
      </c>
      <c r="F129" s="95">
        <f>'Current Spreads'!J23</f>
        <v>253.54666666666665</v>
      </c>
      <c r="G129" s="95">
        <f>'Current Spreads'!V23</f>
        <v>269.01714285714286</v>
      </c>
    </row>
    <row r="130" spans="1:7" x14ac:dyDescent="0.25">
      <c r="A130" s="93">
        <v>20</v>
      </c>
      <c r="B130" s="97">
        <v>178.90956831441218</v>
      </c>
      <c r="C130" s="96">
        <v>208.14400000000001</v>
      </c>
      <c r="D130" s="95">
        <v>217.19777777777779</v>
      </c>
      <c r="E130" s="95">
        <v>222.02866666666668</v>
      </c>
      <c r="F130" s="95">
        <f>'Current Spreads'!J24</f>
        <v>257.01533333333333</v>
      </c>
      <c r="G130" s="95">
        <f>'Current Spreads'!V24</f>
        <v>273.16785714285714</v>
      </c>
    </row>
    <row r="131" spans="1:7" x14ac:dyDescent="0.25">
      <c r="A131" s="93">
        <v>21</v>
      </c>
      <c r="B131" s="97">
        <v>180.88842191292204</v>
      </c>
      <c r="C131" s="96">
        <v>210.36799999999999</v>
      </c>
      <c r="D131" s="95">
        <v>217.99833333333333</v>
      </c>
      <c r="E131" s="95">
        <v>225.714</v>
      </c>
      <c r="F131" s="95">
        <f>'Current Spreads'!J25</f>
        <v>260.48399999999998</v>
      </c>
      <c r="G131" s="95">
        <f>'Current Spreads'!V25</f>
        <v>277.31857142857143</v>
      </c>
    </row>
    <row r="132" spans="1:7" x14ac:dyDescent="0.25">
      <c r="A132" s="93">
        <v>22</v>
      </c>
      <c r="B132" s="97">
        <v>182.86727551143187</v>
      </c>
      <c r="C132" s="96">
        <v>212.59199999999998</v>
      </c>
      <c r="D132" s="95">
        <v>218.79888888888888</v>
      </c>
      <c r="E132" s="95">
        <v>229.39933333333335</v>
      </c>
      <c r="F132" s="95">
        <f>'Current Spreads'!J26</f>
        <v>263.95266666666669</v>
      </c>
      <c r="G132" s="95">
        <f>'Current Spreads'!V26</f>
        <v>281.46928571428572</v>
      </c>
    </row>
    <row r="133" spans="1:7" x14ac:dyDescent="0.25">
      <c r="A133" s="93">
        <v>23</v>
      </c>
      <c r="B133" s="97">
        <v>184.84612910994173</v>
      </c>
      <c r="C133" s="96">
        <v>214.816</v>
      </c>
      <c r="D133" s="95">
        <v>219.59944444444446</v>
      </c>
      <c r="E133" s="95">
        <v>233.08466666666669</v>
      </c>
      <c r="F133" s="95">
        <f>'Current Spreads'!J27</f>
        <v>267.42133333333334</v>
      </c>
      <c r="G133" s="95">
        <f>'Current Spreads'!V27</f>
        <v>285.62</v>
      </c>
    </row>
    <row r="134" spans="1:7" x14ac:dyDescent="0.25">
      <c r="A134" s="93">
        <v>24</v>
      </c>
      <c r="B134" s="97">
        <v>186.82498270845156</v>
      </c>
      <c r="C134" s="96">
        <v>217.04</v>
      </c>
      <c r="D134" s="95">
        <v>220.4</v>
      </c>
      <c r="E134" s="95">
        <v>236.77</v>
      </c>
      <c r="F134" s="95">
        <f>'Current Spreads'!J28</f>
        <v>270.89</v>
      </c>
      <c r="G134" s="95">
        <f>'Current Spreads'!V28</f>
        <v>289.77071428571429</v>
      </c>
    </row>
    <row r="135" spans="1:7" x14ac:dyDescent="0.25">
      <c r="A135" s="93">
        <v>25</v>
      </c>
      <c r="B135" s="97">
        <v>188.80383630696139</v>
      </c>
      <c r="C135" s="96">
        <v>219.26399999999998</v>
      </c>
      <c r="D135" s="95">
        <v>221.20055555555555</v>
      </c>
      <c r="E135" s="95">
        <v>240.45533333333333</v>
      </c>
      <c r="F135" s="95">
        <f>'Current Spreads'!J29</f>
        <v>274.35866666666664</v>
      </c>
      <c r="G135" s="95">
        <f>'Current Spreads'!V29</f>
        <v>293.92142857142858</v>
      </c>
    </row>
    <row r="136" spans="1:7" x14ac:dyDescent="0.25">
      <c r="A136" s="93">
        <v>26</v>
      </c>
      <c r="B136" s="97">
        <v>190.78268990547124</v>
      </c>
      <c r="C136" s="96">
        <v>221.488</v>
      </c>
      <c r="D136" s="95">
        <v>222.00111111111113</v>
      </c>
      <c r="E136" s="95">
        <v>244.14066666666668</v>
      </c>
      <c r="F136" s="95">
        <f>'Current Spreads'!J30</f>
        <v>277.82733333333329</v>
      </c>
      <c r="G136" s="95">
        <f>'Current Spreads'!V30</f>
        <v>298.07214285714286</v>
      </c>
    </row>
    <row r="137" spans="1:7" x14ac:dyDescent="0.25">
      <c r="A137" s="93">
        <v>27</v>
      </c>
      <c r="B137" s="97">
        <v>192.76154350398107</v>
      </c>
      <c r="C137" s="96">
        <v>223.71199999999999</v>
      </c>
      <c r="D137" s="95">
        <v>222.80166666666668</v>
      </c>
      <c r="E137" s="95">
        <v>247.82600000000002</v>
      </c>
      <c r="F137" s="95">
        <f>'Current Spreads'!J31</f>
        <v>281.29599999999999</v>
      </c>
      <c r="G137" s="95">
        <f>'Current Spreads'!V31</f>
        <v>302.22285714285715</v>
      </c>
    </row>
    <row r="138" spans="1:7" x14ac:dyDescent="0.25">
      <c r="A138" s="93">
        <v>28</v>
      </c>
      <c r="B138" s="97">
        <v>194.74039710249093</v>
      </c>
      <c r="C138" s="96">
        <v>225.93599999999998</v>
      </c>
      <c r="D138" s="95">
        <v>223.60222222222222</v>
      </c>
      <c r="E138" s="95">
        <v>251.51133333333334</v>
      </c>
      <c r="F138" s="95">
        <f>'Current Spreads'!J32</f>
        <v>284.76466666666664</v>
      </c>
      <c r="G138" s="95">
        <f>'Current Spreads'!V32</f>
        <v>306.37357142857144</v>
      </c>
    </row>
    <row r="139" spans="1:7" x14ac:dyDescent="0.25">
      <c r="A139" s="93">
        <v>29</v>
      </c>
      <c r="B139" s="97">
        <v>196.71925070100076</v>
      </c>
      <c r="C139" s="96">
        <v>228.15999999999997</v>
      </c>
      <c r="D139" s="95">
        <v>224.40277777777777</v>
      </c>
      <c r="E139" s="95">
        <v>255.19666666666666</v>
      </c>
      <c r="F139" s="95">
        <f>'Current Spreads'!J33</f>
        <v>288.23333333333329</v>
      </c>
      <c r="G139" s="95">
        <f>'Current Spreads'!V33</f>
        <v>310.52428571428572</v>
      </c>
    </row>
    <row r="140" spans="1:7" x14ac:dyDescent="0.25">
      <c r="A140" s="93">
        <v>30</v>
      </c>
      <c r="B140" s="97">
        <v>198.69810429951059</v>
      </c>
      <c r="C140" s="96">
        <v>230.38399999999999</v>
      </c>
      <c r="D140" s="95">
        <v>225.20333333333335</v>
      </c>
      <c r="E140" s="95">
        <v>258.88200000000001</v>
      </c>
      <c r="F140" s="95">
        <f>'Current Spreads'!J34</f>
        <v>291.702</v>
      </c>
      <c r="G140" s="95">
        <f>'Current Spreads'!V34</f>
        <v>314.67500000000001</v>
      </c>
    </row>
    <row r="141" spans="1:7" x14ac:dyDescent="0.25">
      <c r="A141" s="7"/>
      <c r="B141" s="7"/>
      <c r="C141" s="7"/>
      <c r="D141" s="7"/>
      <c r="E141" s="7"/>
    </row>
    <row r="142" spans="1:7" x14ac:dyDescent="0.25">
      <c r="A142" s="7"/>
      <c r="B142" s="7"/>
      <c r="C142" s="7"/>
      <c r="D142" s="7"/>
      <c r="E142" s="7"/>
    </row>
    <row r="143" spans="1:7" x14ac:dyDescent="0.25">
      <c r="A143" s="7" t="s">
        <v>59</v>
      </c>
      <c r="B143" s="7"/>
      <c r="C143" s="7"/>
      <c r="D143" s="7"/>
      <c r="E143" s="7"/>
    </row>
    <row r="144" spans="1:7" x14ac:dyDescent="0.25">
      <c r="A144" s="91" t="s">
        <v>52</v>
      </c>
      <c r="B144" s="92"/>
      <c r="C144" s="37"/>
      <c r="D144" s="37"/>
      <c r="E144" s="37"/>
    </row>
    <row r="145" spans="1:7" x14ac:dyDescent="0.25">
      <c r="A145" s="34" t="s">
        <v>51</v>
      </c>
      <c r="B145" s="94">
        <v>41912</v>
      </c>
      <c r="C145" s="94">
        <v>42004</v>
      </c>
      <c r="D145" s="94">
        <v>42094</v>
      </c>
      <c r="E145" s="94">
        <v>42185</v>
      </c>
      <c r="F145" s="94">
        <f>+$F$5</f>
        <v>42277</v>
      </c>
      <c r="G145" s="94">
        <f>+$G$5</f>
        <v>42369</v>
      </c>
    </row>
    <row r="146" spans="1:7" x14ac:dyDescent="0.25">
      <c r="A146" s="93">
        <v>1</v>
      </c>
      <c r="B146" s="100">
        <v>286.15742279654739</v>
      </c>
      <c r="C146" s="96">
        <v>334.33</v>
      </c>
      <c r="D146" s="102">
        <v>387.35</v>
      </c>
      <c r="E146" s="95">
        <v>326.95999999999998</v>
      </c>
      <c r="F146" s="95">
        <f>'Current Spreads'!C42</f>
        <v>392.96</v>
      </c>
      <c r="G146" s="95">
        <f>'Current Spreads'!O42</f>
        <v>428.65</v>
      </c>
    </row>
    <row r="147" spans="1:7" x14ac:dyDescent="0.25">
      <c r="A147" s="93">
        <v>2</v>
      </c>
      <c r="B147" s="100">
        <v>286.15742279654739</v>
      </c>
      <c r="C147" s="96">
        <v>334.33</v>
      </c>
      <c r="D147" s="102">
        <v>387.35</v>
      </c>
      <c r="E147" s="95">
        <v>326.95999999999998</v>
      </c>
      <c r="F147" s="95">
        <f>'Current Spreads'!C43</f>
        <v>392.96</v>
      </c>
      <c r="G147" s="95">
        <f>'Current Spreads'!O43</f>
        <v>428.65</v>
      </c>
    </row>
    <row r="148" spans="1:7" x14ac:dyDescent="0.25">
      <c r="A148" s="93">
        <v>3</v>
      </c>
      <c r="B148" s="100">
        <v>286.15742279654739</v>
      </c>
      <c r="C148" s="96">
        <v>334.33</v>
      </c>
      <c r="D148" s="102">
        <v>387.35</v>
      </c>
      <c r="E148" s="95">
        <v>326.95999999999998</v>
      </c>
      <c r="F148" s="95">
        <f>'Current Spreads'!C44</f>
        <v>392.96</v>
      </c>
      <c r="G148" s="95">
        <f>'Current Spreads'!O44</f>
        <v>428.65</v>
      </c>
    </row>
    <row r="149" spans="1:7" x14ac:dyDescent="0.25">
      <c r="A149" s="93">
        <v>4</v>
      </c>
      <c r="B149" s="100">
        <v>286.15742279654739</v>
      </c>
      <c r="C149" s="96">
        <v>334.33</v>
      </c>
      <c r="D149" s="102">
        <v>387.35</v>
      </c>
      <c r="E149" s="95">
        <v>326.95999999999998</v>
      </c>
      <c r="F149" s="95">
        <f>'Current Spreads'!C45</f>
        <v>392.96</v>
      </c>
      <c r="G149" s="95">
        <f>'Current Spreads'!O45</f>
        <v>428.65</v>
      </c>
    </row>
    <row r="150" spans="1:7" x14ac:dyDescent="0.25">
      <c r="A150" s="93">
        <v>5</v>
      </c>
      <c r="B150" s="100">
        <v>286.15742279654739</v>
      </c>
      <c r="C150" s="96">
        <v>334.33</v>
      </c>
      <c r="D150" s="102">
        <v>387.35</v>
      </c>
      <c r="E150" s="95">
        <v>326.95999999999998</v>
      </c>
      <c r="F150" s="95">
        <f>'Current Spreads'!C46</f>
        <v>392.96</v>
      </c>
      <c r="G150" s="95">
        <f>'Current Spreads'!O46</f>
        <v>428.65</v>
      </c>
    </row>
    <row r="151" spans="1:7" x14ac:dyDescent="0.25">
      <c r="A151" s="93">
        <v>6</v>
      </c>
      <c r="B151" s="100">
        <v>286.15742279654739</v>
      </c>
      <c r="C151" s="96">
        <v>334.33</v>
      </c>
      <c r="D151" s="102">
        <v>387.35</v>
      </c>
      <c r="E151" s="95">
        <v>326.95999999999998</v>
      </c>
      <c r="F151" s="95">
        <f>'Current Spreads'!C47</f>
        <v>392.96</v>
      </c>
      <c r="G151" s="95">
        <f>'Current Spreads'!O47</f>
        <v>428.65</v>
      </c>
    </row>
    <row r="152" spans="1:7" x14ac:dyDescent="0.25">
      <c r="A152" s="93">
        <v>7</v>
      </c>
      <c r="B152" s="100">
        <v>286.15742279654739</v>
      </c>
      <c r="C152" s="96">
        <v>334.33</v>
      </c>
      <c r="D152" s="102">
        <v>387.35</v>
      </c>
      <c r="E152" s="95">
        <v>326.95999999999998</v>
      </c>
      <c r="F152" s="95">
        <f>'Current Spreads'!C48</f>
        <v>392.96</v>
      </c>
      <c r="G152" s="95">
        <f>'Current Spreads'!O48</f>
        <v>428.65</v>
      </c>
    </row>
    <row r="153" spans="1:7" x14ac:dyDescent="0.25">
      <c r="A153" s="93">
        <v>8</v>
      </c>
      <c r="B153" s="100">
        <v>286.15742279654739</v>
      </c>
      <c r="C153" s="96">
        <v>334.33</v>
      </c>
      <c r="D153" s="102">
        <v>387.35</v>
      </c>
      <c r="E153" s="95">
        <v>326.95999999999998</v>
      </c>
      <c r="F153" s="95">
        <f>'Current Spreads'!C49</f>
        <v>392.96</v>
      </c>
      <c r="G153" s="95">
        <f>'Current Spreads'!O49</f>
        <v>428.65</v>
      </c>
    </row>
    <row r="154" spans="1:7" x14ac:dyDescent="0.25">
      <c r="A154" s="93">
        <v>9</v>
      </c>
      <c r="B154" s="100">
        <v>286.15742279654739</v>
      </c>
      <c r="C154" s="96">
        <v>334.33</v>
      </c>
      <c r="D154" s="102">
        <v>387.35</v>
      </c>
      <c r="E154" s="95">
        <v>326.95999999999998</v>
      </c>
      <c r="F154" s="95">
        <f>'Current Spreads'!C50</f>
        <v>392.96</v>
      </c>
      <c r="G154" s="95">
        <f>'Current Spreads'!O50</f>
        <v>428.65</v>
      </c>
    </row>
    <row r="155" spans="1:7" x14ac:dyDescent="0.25">
      <c r="A155" s="93">
        <v>10</v>
      </c>
      <c r="B155" s="100">
        <v>286.15742279654739</v>
      </c>
      <c r="C155" s="96">
        <v>334.33</v>
      </c>
      <c r="D155" s="102">
        <v>387.35</v>
      </c>
      <c r="E155" s="95">
        <v>326.95999999999998</v>
      </c>
      <c r="F155" s="95">
        <f>'Current Spreads'!C51</f>
        <v>392.96</v>
      </c>
      <c r="G155" s="95">
        <f>'Current Spreads'!O51</f>
        <v>428.65</v>
      </c>
    </row>
    <row r="156" spans="1:7" x14ac:dyDescent="0.25">
      <c r="A156" s="93">
        <v>11</v>
      </c>
      <c r="B156" s="100">
        <v>286.15742279654739</v>
      </c>
      <c r="C156" s="96">
        <v>334.33</v>
      </c>
      <c r="D156" s="102">
        <v>387.35</v>
      </c>
      <c r="E156" s="95">
        <v>326.95999999999998</v>
      </c>
      <c r="F156" s="95">
        <f>'Current Spreads'!C52</f>
        <v>392.96</v>
      </c>
      <c r="G156" s="95">
        <f>'Current Spreads'!O52</f>
        <v>428.65</v>
      </c>
    </row>
    <row r="157" spans="1:7" x14ac:dyDescent="0.25">
      <c r="A157" s="93">
        <v>12</v>
      </c>
      <c r="B157" s="100">
        <v>286.15742279654739</v>
      </c>
      <c r="C157" s="96">
        <v>334.33</v>
      </c>
      <c r="D157" s="102">
        <v>387.35</v>
      </c>
      <c r="E157" s="95">
        <v>326.95999999999998</v>
      </c>
      <c r="F157" s="95">
        <f>'Current Spreads'!C53</f>
        <v>392.96</v>
      </c>
      <c r="G157" s="95">
        <f>'Current Spreads'!O53</f>
        <v>428.65</v>
      </c>
    </row>
    <row r="158" spans="1:7" x14ac:dyDescent="0.25">
      <c r="A158" s="93">
        <v>13</v>
      </c>
      <c r="B158" s="100">
        <v>286.15742279654739</v>
      </c>
      <c r="C158" s="96">
        <v>334.33</v>
      </c>
      <c r="D158" s="102">
        <v>387.35</v>
      </c>
      <c r="E158" s="95">
        <v>326.95999999999998</v>
      </c>
      <c r="F158" s="95">
        <f>'Current Spreads'!C54</f>
        <v>392.96</v>
      </c>
      <c r="G158" s="95">
        <f>'Current Spreads'!O54</f>
        <v>428.65</v>
      </c>
    </row>
    <row r="159" spans="1:7" x14ac:dyDescent="0.25">
      <c r="A159" s="93">
        <v>14</v>
      </c>
      <c r="B159" s="100">
        <v>286.15742279654739</v>
      </c>
      <c r="C159" s="96">
        <v>334.33</v>
      </c>
      <c r="D159" s="102">
        <v>387.35</v>
      </c>
      <c r="E159" s="95">
        <v>326.95999999999998</v>
      </c>
      <c r="F159" s="95">
        <f>'Current Spreads'!C55</f>
        <v>392.96</v>
      </c>
      <c r="G159" s="95">
        <f>'Current Spreads'!O55</f>
        <v>428.65</v>
      </c>
    </row>
    <row r="160" spans="1:7" x14ac:dyDescent="0.25">
      <c r="A160" s="93">
        <v>15</v>
      </c>
      <c r="B160" s="100">
        <v>286.15742279654739</v>
      </c>
      <c r="C160" s="96">
        <v>334.33</v>
      </c>
      <c r="D160" s="102">
        <v>387.35</v>
      </c>
      <c r="E160" s="95">
        <v>326.95999999999998</v>
      </c>
      <c r="F160" s="95">
        <f>'Current Spreads'!C56</f>
        <v>392.96</v>
      </c>
      <c r="G160" s="95">
        <f>'Current Spreads'!O56</f>
        <v>428.65</v>
      </c>
    </row>
    <row r="161" spans="1:7" x14ac:dyDescent="0.25">
      <c r="A161" s="93">
        <v>16</v>
      </c>
      <c r="B161" s="100">
        <v>286.15742279654739</v>
      </c>
      <c r="C161" s="96">
        <v>334.33</v>
      </c>
      <c r="D161" s="102">
        <v>387.35</v>
      </c>
      <c r="E161" s="95">
        <v>326.95999999999998</v>
      </c>
      <c r="F161" s="95">
        <f>'Current Spreads'!C57</f>
        <v>392.96</v>
      </c>
      <c r="G161" s="95">
        <f>'Current Spreads'!O57</f>
        <v>428.65</v>
      </c>
    </row>
    <row r="162" spans="1:7" x14ac:dyDescent="0.25">
      <c r="A162" s="93">
        <v>17</v>
      </c>
      <c r="B162" s="100">
        <v>286.15742279654739</v>
      </c>
      <c r="C162" s="96">
        <v>334.33</v>
      </c>
      <c r="D162" s="102">
        <v>387.35</v>
      </c>
      <c r="E162" s="95">
        <v>326.95999999999998</v>
      </c>
      <c r="F162" s="95">
        <f>'Current Spreads'!C58</f>
        <v>392.96</v>
      </c>
      <c r="G162" s="95">
        <f>'Current Spreads'!O58</f>
        <v>428.65</v>
      </c>
    </row>
    <row r="163" spans="1:7" x14ac:dyDescent="0.25">
      <c r="A163" s="93">
        <v>18</v>
      </c>
      <c r="B163" s="100">
        <v>286.15742279654739</v>
      </c>
      <c r="C163" s="96">
        <v>334.33</v>
      </c>
      <c r="D163" s="102">
        <v>387.35</v>
      </c>
      <c r="E163" s="95">
        <v>326.95999999999998</v>
      </c>
      <c r="F163" s="95">
        <f>'Current Spreads'!C59</f>
        <v>392.96</v>
      </c>
      <c r="G163" s="95">
        <f>'Current Spreads'!O59</f>
        <v>428.65</v>
      </c>
    </row>
    <row r="164" spans="1:7" x14ac:dyDescent="0.25">
      <c r="A164" s="93">
        <v>19</v>
      </c>
      <c r="B164" s="100">
        <v>286.15742279654739</v>
      </c>
      <c r="C164" s="96">
        <v>334.33</v>
      </c>
      <c r="D164" s="102">
        <v>387.35</v>
      </c>
      <c r="E164" s="95">
        <v>326.95999999999998</v>
      </c>
      <c r="F164" s="95">
        <f>'Current Spreads'!C60</f>
        <v>392.96</v>
      </c>
      <c r="G164" s="95">
        <f>'Current Spreads'!O60</f>
        <v>428.65</v>
      </c>
    </row>
    <row r="165" spans="1:7" x14ac:dyDescent="0.25">
      <c r="A165" s="93">
        <v>20</v>
      </c>
      <c r="B165" s="100">
        <v>286.15742279654739</v>
      </c>
      <c r="C165" s="96">
        <v>334.33</v>
      </c>
      <c r="D165" s="102">
        <v>387.35</v>
      </c>
      <c r="E165" s="95">
        <v>326.95999999999998</v>
      </c>
      <c r="F165" s="95">
        <f>'Current Spreads'!C61</f>
        <v>392.96</v>
      </c>
      <c r="G165" s="95">
        <f>'Current Spreads'!O61</f>
        <v>428.65</v>
      </c>
    </row>
    <row r="166" spans="1:7" x14ac:dyDescent="0.25">
      <c r="A166" s="93">
        <v>21</v>
      </c>
      <c r="B166" s="100">
        <v>286.15742279654739</v>
      </c>
      <c r="C166" s="96">
        <v>334.33</v>
      </c>
      <c r="D166" s="102">
        <v>387.35</v>
      </c>
      <c r="E166" s="95">
        <v>326.95999999999998</v>
      </c>
      <c r="F166" s="95">
        <f>'Current Spreads'!C62</f>
        <v>392.96</v>
      </c>
      <c r="G166" s="95">
        <f>'Current Spreads'!O62</f>
        <v>428.65</v>
      </c>
    </row>
    <row r="167" spans="1:7" x14ac:dyDescent="0.25">
      <c r="A167" s="93">
        <v>22</v>
      </c>
      <c r="B167" s="100">
        <v>286.15742279654739</v>
      </c>
      <c r="C167" s="96">
        <v>334.33</v>
      </c>
      <c r="D167" s="102">
        <v>387.35</v>
      </c>
      <c r="E167" s="95">
        <v>326.95999999999998</v>
      </c>
      <c r="F167" s="95">
        <f>'Current Spreads'!C63</f>
        <v>392.96</v>
      </c>
      <c r="G167" s="95">
        <f>'Current Spreads'!O63</f>
        <v>428.65</v>
      </c>
    </row>
    <row r="168" spans="1:7" x14ac:dyDescent="0.25">
      <c r="A168" s="93">
        <v>23</v>
      </c>
      <c r="B168" s="100">
        <v>286.15742279654739</v>
      </c>
      <c r="C168" s="96">
        <v>334.33</v>
      </c>
      <c r="D168" s="102">
        <v>387.35</v>
      </c>
      <c r="E168" s="95">
        <v>326.95999999999998</v>
      </c>
      <c r="F168" s="95">
        <f>'Current Spreads'!C64</f>
        <v>392.96</v>
      </c>
      <c r="G168" s="95">
        <f>'Current Spreads'!O64</f>
        <v>428.65</v>
      </c>
    </row>
    <row r="169" spans="1:7" x14ac:dyDescent="0.25">
      <c r="A169" s="93">
        <v>24</v>
      </c>
      <c r="B169" s="100">
        <v>286.15742279654739</v>
      </c>
      <c r="C169" s="96">
        <v>334.33</v>
      </c>
      <c r="D169" s="102">
        <v>387.35</v>
      </c>
      <c r="E169" s="95">
        <v>326.95999999999998</v>
      </c>
      <c r="F169" s="95">
        <f>'Current Spreads'!C65</f>
        <v>392.96</v>
      </c>
      <c r="G169" s="95">
        <f>'Current Spreads'!O65</f>
        <v>428.65</v>
      </c>
    </row>
    <row r="170" spans="1:7" x14ac:dyDescent="0.25">
      <c r="A170" s="93">
        <v>25</v>
      </c>
      <c r="B170" s="100">
        <v>286.15742279654739</v>
      </c>
      <c r="C170" s="96">
        <v>334.33</v>
      </c>
      <c r="D170" s="102">
        <v>387.35</v>
      </c>
      <c r="E170" s="95">
        <v>326.95999999999998</v>
      </c>
      <c r="F170" s="95">
        <f>'Current Spreads'!C66</f>
        <v>392.96</v>
      </c>
      <c r="G170" s="95">
        <f>'Current Spreads'!O66</f>
        <v>428.65</v>
      </c>
    </row>
    <row r="171" spans="1:7" x14ac:dyDescent="0.25">
      <c r="A171" s="93">
        <v>26</v>
      </c>
      <c r="B171" s="100">
        <v>286.15742279654739</v>
      </c>
      <c r="C171" s="96">
        <v>334.33</v>
      </c>
      <c r="D171" s="102">
        <v>387.35</v>
      </c>
      <c r="E171" s="95">
        <v>326.95999999999998</v>
      </c>
      <c r="F171" s="95">
        <f>'Current Spreads'!C67</f>
        <v>392.96</v>
      </c>
      <c r="G171" s="95">
        <f>'Current Spreads'!O67</f>
        <v>428.65</v>
      </c>
    </row>
    <row r="172" spans="1:7" x14ac:dyDescent="0.25">
      <c r="A172" s="93">
        <v>27</v>
      </c>
      <c r="B172" s="100">
        <v>286.15742279654739</v>
      </c>
      <c r="C172" s="96">
        <v>334.33</v>
      </c>
      <c r="D172" s="102">
        <v>387.35</v>
      </c>
      <c r="E172" s="95">
        <v>326.95999999999998</v>
      </c>
      <c r="F172" s="95">
        <f>'Current Spreads'!C68</f>
        <v>392.96</v>
      </c>
      <c r="G172" s="95">
        <f>'Current Spreads'!O68</f>
        <v>428.65</v>
      </c>
    </row>
    <row r="173" spans="1:7" x14ac:dyDescent="0.25">
      <c r="A173" s="93">
        <v>28</v>
      </c>
      <c r="B173" s="100">
        <v>286.15742279654739</v>
      </c>
      <c r="C173" s="96">
        <v>334.33</v>
      </c>
      <c r="D173" s="102">
        <v>387.35</v>
      </c>
      <c r="E173" s="95">
        <v>326.95999999999998</v>
      </c>
      <c r="F173" s="95">
        <f>'Current Spreads'!C69</f>
        <v>392.96</v>
      </c>
      <c r="G173" s="95">
        <f>'Current Spreads'!O69</f>
        <v>428.65</v>
      </c>
    </row>
    <row r="174" spans="1:7" x14ac:dyDescent="0.25">
      <c r="A174" s="93">
        <v>29</v>
      </c>
      <c r="B174" s="100">
        <v>286.15742279654739</v>
      </c>
      <c r="C174" s="96">
        <v>334.33</v>
      </c>
      <c r="D174" s="102">
        <v>387.35</v>
      </c>
      <c r="E174" s="95">
        <v>326.95999999999998</v>
      </c>
      <c r="F174" s="95">
        <f>'Current Spreads'!C70</f>
        <v>392.96</v>
      </c>
      <c r="G174" s="95">
        <f>'Current Spreads'!O70</f>
        <v>428.65</v>
      </c>
    </row>
    <row r="175" spans="1:7" x14ac:dyDescent="0.25">
      <c r="A175" s="93">
        <v>30</v>
      </c>
      <c r="B175" s="100">
        <v>286.15742279654739</v>
      </c>
      <c r="C175" s="96">
        <v>334.33</v>
      </c>
      <c r="D175" s="102">
        <v>387.35</v>
      </c>
      <c r="E175" s="95">
        <v>326.95999999999998</v>
      </c>
      <c r="F175" s="95">
        <f>'Current Spreads'!C71</f>
        <v>392.96</v>
      </c>
      <c r="G175" s="95">
        <f>'Current Spreads'!O71</f>
        <v>428.65</v>
      </c>
    </row>
    <row r="176" spans="1:7" x14ac:dyDescent="0.25">
      <c r="A176" s="7"/>
      <c r="B176" s="7"/>
      <c r="C176" s="7"/>
      <c r="D176" s="7"/>
      <c r="E176" s="7"/>
    </row>
    <row r="177" spans="1:7" x14ac:dyDescent="0.25">
      <c r="A177" s="7"/>
      <c r="B177" s="7"/>
      <c r="C177" s="7"/>
      <c r="D177" s="7"/>
      <c r="E177" s="7"/>
    </row>
    <row r="178" spans="1:7" x14ac:dyDescent="0.25">
      <c r="A178" s="7" t="s">
        <v>60</v>
      </c>
      <c r="B178" s="7"/>
      <c r="C178" s="7"/>
      <c r="D178" s="7"/>
      <c r="E178" s="7"/>
    </row>
    <row r="179" spans="1:7" x14ac:dyDescent="0.25">
      <c r="A179" s="91" t="s">
        <v>52</v>
      </c>
      <c r="B179" s="92"/>
      <c r="C179" s="37"/>
      <c r="D179" s="37"/>
      <c r="E179" s="37"/>
    </row>
    <row r="180" spans="1:7" x14ac:dyDescent="0.25">
      <c r="A180" s="34" t="s">
        <v>51</v>
      </c>
      <c r="B180" s="94">
        <v>41912</v>
      </c>
      <c r="C180" s="94">
        <v>42004</v>
      </c>
      <c r="D180" s="94">
        <v>42094</v>
      </c>
      <c r="E180" s="94">
        <v>42185</v>
      </c>
      <c r="F180" s="94">
        <f>+$F$5</f>
        <v>42277</v>
      </c>
      <c r="G180" s="94">
        <f>+$G$5</f>
        <v>42369</v>
      </c>
    </row>
    <row r="181" spans="1:7" x14ac:dyDescent="0.25">
      <c r="A181" s="93">
        <v>1</v>
      </c>
      <c r="B181" s="100">
        <v>415.66976003394353</v>
      </c>
      <c r="C181" s="96">
        <v>510.22</v>
      </c>
      <c r="D181" s="102">
        <v>572.91999999999996</v>
      </c>
      <c r="E181" s="95">
        <v>507.65</v>
      </c>
      <c r="F181" s="95">
        <f>'Current Spreads'!F42</f>
        <v>583.44000000000005</v>
      </c>
      <c r="G181" s="95">
        <f>'Current Spreads'!R42</f>
        <v>668.89</v>
      </c>
    </row>
    <row r="182" spans="1:7" x14ac:dyDescent="0.25">
      <c r="A182" s="93">
        <v>2</v>
      </c>
      <c r="B182" s="100">
        <v>415.66976003394353</v>
      </c>
      <c r="C182" s="96">
        <v>510.22</v>
      </c>
      <c r="D182" s="102">
        <v>572.91999999999996</v>
      </c>
      <c r="E182" s="95">
        <v>507.65</v>
      </c>
      <c r="F182" s="95">
        <f>'Current Spreads'!F43</f>
        <v>583.44000000000005</v>
      </c>
      <c r="G182" s="95">
        <f>'Current Spreads'!R43</f>
        <v>668.89</v>
      </c>
    </row>
    <row r="183" spans="1:7" x14ac:dyDescent="0.25">
      <c r="A183" s="93">
        <v>3</v>
      </c>
      <c r="B183" s="100">
        <v>415.66976003394353</v>
      </c>
      <c r="C183" s="96">
        <v>510.22</v>
      </c>
      <c r="D183" s="102">
        <v>572.91999999999996</v>
      </c>
      <c r="E183" s="95">
        <v>507.65</v>
      </c>
      <c r="F183" s="95">
        <f>'Current Spreads'!F44</f>
        <v>583.44000000000005</v>
      </c>
      <c r="G183" s="95">
        <f>'Current Spreads'!R44</f>
        <v>668.89</v>
      </c>
    </row>
    <row r="184" spans="1:7" x14ac:dyDescent="0.25">
      <c r="A184" s="93">
        <v>4</v>
      </c>
      <c r="B184" s="100">
        <v>415.66976003394353</v>
      </c>
      <c r="C184" s="96">
        <v>510.22</v>
      </c>
      <c r="D184" s="102">
        <v>572.91999999999996</v>
      </c>
      <c r="E184" s="95">
        <v>507.65</v>
      </c>
      <c r="F184" s="95">
        <f>'Current Spreads'!F45</f>
        <v>583.44000000000005</v>
      </c>
      <c r="G184" s="95">
        <f>'Current Spreads'!R45</f>
        <v>668.89</v>
      </c>
    </row>
    <row r="185" spans="1:7" x14ac:dyDescent="0.25">
      <c r="A185" s="93">
        <v>5</v>
      </c>
      <c r="B185" s="100">
        <v>415.66976003394353</v>
      </c>
      <c r="C185" s="96">
        <v>510.22</v>
      </c>
      <c r="D185" s="102">
        <v>572.91999999999996</v>
      </c>
      <c r="E185" s="95">
        <v>507.65</v>
      </c>
      <c r="F185" s="95">
        <f>'Current Spreads'!F46</f>
        <v>583.44000000000005</v>
      </c>
      <c r="G185" s="95">
        <f>'Current Spreads'!R46</f>
        <v>668.89</v>
      </c>
    </row>
    <row r="186" spans="1:7" x14ac:dyDescent="0.25">
      <c r="A186" s="93">
        <v>6</v>
      </c>
      <c r="B186" s="100">
        <v>415.66976003394353</v>
      </c>
      <c r="C186" s="96">
        <v>510.22</v>
      </c>
      <c r="D186" s="102">
        <v>572.91999999999996</v>
      </c>
      <c r="E186" s="95">
        <v>507.65</v>
      </c>
      <c r="F186" s="95">
        <f>'Current Spreads'!F47</f>
        <v>583.44000000000005</v>
      </c>
      <c r="G186" s="95">
        <f>'Current Spreads'!R47</f>
        <v>668.89</v>
      </c>
    </row>
    <row r="187" spans="1:7" x14ac:dyDescent="0.25">
      <c r="A187" s="93">
        <v>7</v>
      </c>
      <c r="B187" s="100">
        <v>415.66976003394353</v>
      </c>
      <c r="C187" s="96">
        <v>510.22</v>
      </c>
      <c r="D187" s="102">
        <v>572.91999999999996</v>
      </c>
      <c r="E187" s="95">
        <v>507.65</v>
      </c>
      <c r="F187" s="95">
        <f>'Current Spreads'!F48</f>
        <v>583.44000000000005</v>
      </c>
      <c r="G187" s="95">
        <f>'Current Spreads'!R48</f>
        <v>668.89</v>
      </c>
    </row>
    <row r="188" spans="1:7" x14ac:dyDescent="0.25">
      <c r="A188" s="93">
        <v>8</v>
      </c>
      <c r="B188" s="100">
        <v>415.66976003394353</v>
      </c>
      <c r="C188" s="96">
        <v>510.22</v>
      </c>
      <c r="D188" s="102">
        <v>572.91999999999996</v>
      </c>
      <c r="E188" s="95">
        <v>507.65</v>
      </c>
      <c r="F188" s="95">
        <f>'Current Spreads'!F49</f>
        <v>583.44000000000005</v>
      </c>
      <c r="G188" s="95">
        <f>'Current Spreads'!R49</f>
        <v>668.89</v>
      </c>
    </row>
    <row r="189" spans="1:7" x14ac:dyDescent="0.25">
      <c r="A189" s="93">
        <v>9</v>
      </c>
      <c r="B189" s="100">
        <v>415.66976003394353</v>
      </c>
      <c r="C189" s="96">
        <v>510.22</v>
      </c>
      <c r="D189" s="102">
        <v>572.91999999999996</v>
      </c>
      <c r="E189" s="95">
        <v>507.65</v>
      </c>
      <c r="F189" s="95">
        <f>'Current Spreads'!F50</f>
        <v>583.44000000000005</v>
      </c>
      <c r="G189" s="95">
        <f>'Current Spreads'!R50</f>
        <v>668.89</v>
      </c>
    </row>
    <row r="190" spans="1:7" x14ac:dyDescent="0.25">
      <c r="A190" s="93">
        <v>10</v>
      </c>
      <c r="B190" s="100">
        <v>415.66976003394353</v>
      </c>
      <c r="C190" s="96">
        <v>510.22</v>
      </c>
      <c r="D190" s="102">
        <v>572.91999999999996</v>
      </c>
      <c r="E190" s="95">
        <v>507.65</v>
      </c>
      <c r="F190" s="95">
        <f>'Current Spreads'!F51</f>
        <v>583.44000000000005</v>
      </c>
      <c r="G190" s="95">
        <f>'Current Spreads'!R51</f>
        <v>668.89</v>
      </c>
    </row>
    <row r="191" spans="1:7" x14ac:dyDescent="0.25">
      <c r="A191" s="93">
        <v>11</v>
      </c>
      <c r="B191" s="100">
        <v>415.66976003394353</v>
      </c>
      <c r="C191" s="96">
        <v>510.22</v>
      </c>
      <c r="D191" s="102">
        <v>572.91999999999996</v>
      </c>
      <c r="E191" s="95">
        <v>507.65</v>
      </c>
      <c r="F191" s="95">
        <f>'Current Spreads'!F52</f>
        <v>583.44000000000005</v>
      </c>
      <c r="G191" s="95">
        <f>'Current Spreads'!R52</f>
        <v>668.89</v>
      </c>
    </row>
    <row r="192" spans="1:7" x14ac:dyDescent="0.25">
      <c r="A192" s="93">
        <v>12</v>
      </c>
      <c r="B192" s="100">
        <v>415.66976003394353</v>
      </c>
      <c r="C192" s="96">
        <v>510.22</v>
      </c>
      <c r="D192" s="102">
        <v>572.91999999999996</v>
      </c>
      <c r="E192" s="95">
        <v>507.65</v>
      </c>
      <c r="F192" s="95">
        <f>'Current Spreads'!F53</f>
        <v>583.44000000000005</v>
      </c>
      <c r="G192" s="95">
        <f>'Current Spreads'!R53</f>
        <v>668.89</v>
      </c>
    </row>
    <row r="193" spans="1:7" x14ac:dyDescent="0.25">
      <c r="A193" s="93">
        <v>13</v>
      </c>
      <c r="B193" s="100">
        <v>415.66976003394353</v>
      </c>
      <c r="C193" s="96">
        <v>510.22</v>
      </c>
      <c r="D193" s="102">
        <v>572.91999999999996</v>
      </c>
      <c r="E193" s="95">
        <v>507.65</v>
      </c>
      <c r="F193" s="95">
        <f>'Current Spreads'!F54</f>
        <v>583.44000000000005</v>
      </c>
      <c r="G193" s="95">
        <f>'Current Spreads'!R54</f>
        <v>668.89</v>
      </c>
    </row>
    <row r="194" spans="1:7" x14ac:dyDescent="0.25">
      <c r="A194" s="93">
        <v>14</v>
      </c>
      <c r="B194" s="100">
        <v>415.66976003394353</v>
      </c>
      <c r="C194" s="96">
        <v>510.22</v>
      </c>
      <c r="D194" s="102">
        <v>572.91999999999996</v>
      </c>
      <c r="E194" s="95">
        <v>507.65</v>
      </c>
      <c r="F194" s="95">
        <f>'Current Spreads'!F55</f>
        <v>583.44000000000005</v>
      </c>
      <c r="G194" s="95">
        <f>'Current Spreads'!R55</f>
        <v>668.89</v>
      </c>
    </row>
    <row r="195" spans="1:7" x14ac:dyDescent="0.25">
      <c r="A195" s="93">
        <v>15</v>
      </c>
      <c r="B195" s="100">
        <v>415.66976003394353</v>
      </c>
      <c r="C195" s="96">
        <v>510.22</v>
      </c>
      <c r="D195" s="102">
        <v>572.91999999999996</v>
      </c>
      <c r="E195" s="95">
        <v>507.65</v>
      </c>
      <c r="F195" s="95">
        <f>'Current Spreads'!F56</f>
        <v>583.44000000000005</v>
      </c>
      <c r="G195" s="95">
        <f>'Current Spreads'!R56</f>
        <v>668.89</v>
      </c>
    </row>
    <row r="196" spans="1:7" x14ac:dyDescent="0.25">
      <c r="A196" s="93">
        <v>16</v>
      </c>
      <c r="B196" s="100">
        <v>415.66976003394353</v>
      </c>
      <c r="C196" s="96">
        <v>510.22</v>
      </c>
      <c r="D196" s="102">
        <v>572.91999999999996</v>
      </c>
      <c r="E196" s="95">
        <v>507.65</v>
      </c>
      <c r="F196" s="95">
        <f>'Current Spreads'!F57</f>
        <v>583.44000000000005</v>
      </c>
      <c r="G196" s="95">
        <f>'Current Spreads'!R57</f>
        <v>668.89</v>
      </c>
    </row>
    <row r="197" spans="1:7" x14ac:dyDescent="0.25">
      <c r="A197" s="93">
        <v>17</v>
      </c>
      <c r="B197" s="100">
        <v>415.66976003394353</v>
      </c>
      <c r="C197" s="96">
        <v>510.22</v>
      </c>
      <c r="D197" s="102">
        <v>572.91999999999996</v>
      </c>
      <c r="E197" s="95">
        <v>507.65</v>
      </c>
      <c r="F197" s="95">
        <f>'Current Spreads'!F58</f>
        <v>583.44000000000005</v>
      </c>
      <c r="G197" s="95">
        <f>'Current Spreads'!R58</f>
        <v>668.89</v>
      </c>
    </row>
    <row r="198" spans="1:7" x14ac:dyDescent="0.25">
      <c r="A198" s="93">
        <v>18</v>
      </c>
      <c r="B198" s="100">
        <v>415.66976003394353</v>
      </c>
      <c r="C198" s="96">
        <v>510.22</v>
      </c>
      <c r="D198" s="102">
        <v>572.91999999999996</v>
      </c>
      <c r="E198" s="95">
        <v>507.65</v>
      </c>
      <c r="F198" s="95">
        <f>'Current Spreads'!F59</f>
        <v>583.44000000000005</v>
      </c>
      <c r="G198" s="95">
        <f>'Current Spreads'!R59</f>
        <v>668.89</v>
      </c>
    </row>
    <row r="199" spans="1:7" x14ac:dyDescent="0.25">
      <c r="A199" s="93">
        <v>19</v>
      </c>
      <c r="B199" s="100">
        <v>415.66976003394353</v>
      </c>
      <c r="C199" s="96">
        <v>510.22</v>
      </c>
      <c r="D199" s="102">
        <v>572.91999999999996</v>
      </c>
      <c r="E199" s="95">
        <v>507.65</v>
      </c>
      <c r="F199" s="95">
        <f>'Current Spreads'!F60</f>
        <v>583.44000000000005</v>
      </c>
      <c r="G199" s="95">
        <f>'Current Spreads'!R60</f>
        <v>668.89</v>
      </c>
    </row>
    <row r="200" spans="1:7" x14ac:dyDescent="0.25">
      <c r="A200" s="93">
        <v>20</v>
      </c>
      <c r="B200" s="100">
        <v>415.66976003394353</v>
      </c>
      <c r="C200" s="96">
        <v>510.22</v>
      </c>
      <c r="D200" s="102">
        <v>572.91999999999996</v>
      </c>
      <c r="E200" s="95">
        <v>507.65</v>
      </c>
      <c r="F200" s="95">
        <f>'Current Spreads'!F61</f>
        <v>583.44000000000005</v>
      </c>
      <c r="G200" s="95">
        <f>'Current Spreads'!R61</f>
        <v>668.89</v>
      </c>
    </row>
    <row r="201" spans="1:7" x14ac:dyDescent="0.25">
      <c r="A201" s="93">
        <v>21</v>
      </c>
      <c r="B201" s="100">
        <v>415.66976003394353</v>
      </c>
      <c r="C201" s="96">
        <v>510.22</v>
      </c>
      <c r="D201" s="102">
        <v>572.91999999999996</v>
      </c>
      <c r="E201" s="95">
        <v>507.65</v>
      </c>
      <c r="F201" s="95">
        <f>'Current Spreads'!F62</f>
        <v>583.44000000000005</v>
      </c>
      <c r="G201" s="95">
        <f>'Current Spreads'!R62</f>
        <v>668.89</v>
      </c>
    </row>
    <row r="202" spans="1:7" x14ac:dyDescent="0.25">
      <c r="A202" s="93">
        <v>22</v>
      </c>
      <c r="B202" s="100">
        <v>415.66976003394353</v>
      </c>
      <c r="C202" s="96">
        <v>510.22</v>
      </c>
      <c r="D202" s="102">
        <v>572.91999999999996</v>
      </c>
      <c r="E202" s="95">
        <v>507.65</v>
      </c>
      <c r="F202" s="95">
        <f>'Current Spreads'!F63</f>
        <v>583.44000000000005</v>
      </c>
      <c r="G202" s="95">
        <f>'Current Spreads'!R63</f>
        <v>668.89</v>
      </c>
    </row>
    <row r="203" spans="1:7" x14ac:dyDescent="0.25">
      <c r="A203" s="93">
        <v>23</v>
      </c>
      <c r="B203" s="100">
        <v>415.66976003394353</v>
      </c>
      <c r="C203" s="96">
        <v>510.22</v>
      </c>
      <c r="D203" s="102">
        <v>572.91999999999996</v>
      </c>
      <c r="E203" s="95">
        <v>507.65</v>
      </c>
      <c r="F203" s="95">
        <f>'Current Spreads'!F64</f>
        <v>583.44000000000005</v>
      </c>
      <c r="G203" s="95">
        <f>'Current Spreads'!R64</f>
        <v>668.89</v>
      </c>
    </row>
    <row r="204" spans="1:7" x14ac:dyDescent="0.25">
      <c r="A204" s="93">
        <v>24</v>
      </c>
      <c r="B204" s="100">
        <v>415.66976003394353</v>
      </c>
      <c r="C204" s="96">
        <v>510.22</v>
      </c>
      <c r="D204" s="102">
        <v>572.91999999999996</v>
      </c>
      <c r="E204" s="95">
        <v>507.65</v>
      </c>
      <c r="F204" s="95">
        <f>'Current Spreads'!F65</f>
        <v>583.44000000000005</v>
      </c>
      <c r="G204" s="95">
        <f>'Current Spreads'!R65</f>
        <v>668.89</v>
      </c>
    </row>
    <row r="205" spans="1:7" x14ac:dyDescent="0.25">
      <c r="A205" s="93">
        <v>25</v>
      </c>
      <c r="B205" s="100">
        <v>415.66976003394353</v>
      </c>
      <c r="C205" s="96">
        <v>510.22</v>
      </c>
      <c r="D205" s="102">
        <v>572.91999999999996</v>
      </c>
      <c r="E205" s="95">
        <v>507.65</v>
      </c>
      <c r="F205" s="95">
        <f>'Current Spreads'!F66</f>
        <v>583.44000000000005</v>
      </c>
      <c r="G205" s="95">
        <f>'Current Spreads'!R66</f>
        <v>668.89</v>
      </c>
    </row>
    <row r="206" spans="1:7" x14ac:dyDescent="0.25">
      <c r="A206" s="93">
        <v>26</v>
      </c>
      <c r="B206" s="100">
        <v>415.66976003394353</v>
      </c>
      <c r="C206" s="96">
        <v>510.22</v>
      </c>
      <c r="D206" s="102">
        <v>572.91999999999996</v>
      </c>
      <c r="E206" s="95">
        <v>507.65</v>
      </c>
      <c r="F206" s="95">
        <f>'Current Spreads'!F67</f>
        <v>583.44000000000005</v>
      </c>
      <c r="G206" s="95">
        <f>'Current Spreads'!R67</f>
        <v>668.89</v>
      </c>
    </row>
    <row r="207" spans="1:7" x14ac:dyDescent="0.25">
      <c r="A207" s="93">
        <v>27</v>
      </c>
      <c r="B207" s="100">
        <v>415.66976003394353</v>
      </c>
      <c r="C207" s="96">
        <v>510.22</v>
      </c>
      <c r="D207" s="102">
        <v>572.91999999999996</v>
      </c>
      <c r="E207" s="95">
        <v>507.65</v>
      </c>
      <c r="F207" s="95">
        <f>'Current Spreads'!F68</f>
        <v>583.44000000000005</v>
      </c>
      <c r="G207" s="95">
        <f>'Current Spreads'!R68</f>
        <v>668.89</v>
      </c>
    </row>
    <row r="208" spans="1:7" x14ac:dyDescent="0.25">
      <c r="A208" s="93">
        <v>28</v>
      </c>
      <c r="B208" s="100">
        <v>415.66976003394353</v>
      </c>
      <c r="C208" s="96">
        <v>510.22</v>
      </c>
      <c r="D208" s="102">
        <v>572.91999999999996</v>
      </c>
      <c r="E208" s="95">
        <v>507.65</v>
      </c>
      <c r="F208" s="95">
        <f>'Current Spreads'!F69</f>
        <v>583.44000000000005</v>
      </c>
      <c r="G208" s="95">
        <f>'Current Spreads'!R69</f>
        <v>668.89</v>
      </c>
    </row>
    <row r="209" spans="1:7" x14ac:dyDescent="0.25">
      <c r="A209" s="93">
        <v>29</v>
      </c>
      <c r="B209" s="100">
        <v>415.66976003394353</v>
      </c>
      <c r="C209" s="96">
        <v>510.22</v>
      </c>
      <c r="D209" s="102">
        <v>572.91999999999996</v>
      </c>
      <c r="E209" s="95">
        <v>507.65</v>
      </c>
      <c r="F209" s="95">
        <f>'Current Spreads'!F70</f>
        <v>583.44000000000005</v>
      </c>
      <c r="G209" s="95">
        <f>'Current Spreads'!R70</f>
        <v>668.89</v>
      </c>
    </row>
    <row r="210" spans="1:7" x14ac:dyDescent="0.25">
      <c r="A210" s="93">
        <v>30</v>
      </c>
      <c r="B210" s="100">
        <v>415.66976003394353</v>
      </c>
      <c r="C210" s="96">
        <v>510.22</v>
      </c>
      <c r="D210" s="102">
        <v>572.91999999999996</v>
      </c>
      <c r="E210" s="95">
        <v>507.65</v>
      </c>
      <c r="F210" s="95">
        <f>'Current Spreads'!F71</f>
        <v>583.44000000000005</v>
      </c>
      <c r="G210" s="95">
        <f>'Current Spreads'!R71</f>
        <v>668.89</v>
      </c>
    </row>
    <row r="211" spans="1:7" x14ac:dyDescent="0.25">
      <c r="A211" s="7"/>
      <c r="B211" s="7"/>
      <c r="C211" s="7"/>
      <c r="D211" s="7"/>
      <c r="E211" s="7"/>
    </row>
    <row r="212" spans="1:7" x14ac:dyDescent="0.25">
      <c r="A212" s="7"/>
      <c r="B212" s="7"/>
      <c r="C212" s="7"/>
      <c r="D212" s="7"/>
      <c r="E212" s="7"/>
    </row>
    <row r="213" spans="1:7" x14ac:dyDescent="0.25">
      <c r="A213" s="7" t="s">
        <v>61</v>
      </c>
      <c r="B213" s="7"/>
      <c r="C213" s="7"/>
      <c r="D213" s="7"/>
      <c r="E213" s="7"/>
    </row>
    <row r="214" spans="1:7" x14ac:dyDescent="0.25">
      <c r="A214" s="91" t="s">
        <v>52</v>
      </c>
      <c r="B214" s="92"/>
      <c r="C214" s="37"/>
      <c r="D214" s="37"/>
      <c r="E214" s="37"/>
    </row>
    <row r="215" spans="1:7" x14ac:dyDescent="0.25">
      <c r="A215" s="34" t="s">
        <v>51</v>
      </c>
      <c r="B215" s="94">
        <v>41912</v>
      </c>
      <c r="C215" s="94">
        <v>42004</v>
      </c>
      <c r="D215" s="94">
        <v>42094</v>
      </c>
      <c r="E215" s="94">
        <v>42185</v>
      </c>
      <c r="F215" s="94">
        <f>+$F$5</f>
        <v>42277</v>
      </c>
      <c r="G215" s="94">
        <f>+$G$5</f>
        <v>42369</v>
      </c>
    </row>
    <row r="216" spans="1:7" x14ac:dyDescent="0.25">
      <c r="A216" s="93">
        <v>1</v>
      </c>
      <c r="B216" s="100">
        <v>712.70466411793859</v>
      </c>
      <c r="C216" s="96">
        <v>890.18</v>
      </c>
      <c r="D216" s="102">
        <v>1188.68</v>
      </c>
      <c r="E216" s="95">
        <v>928.35</v>
      </c>
      <c r="F216" s="95">
        <f>'Current Spreads'!I42</f>
        <v>1117.6099999999999</v>
      </c>
      <c r="G216" s="95">
        <f>'Current Spreads'!U42</f>
        <v>1387.47</v>
      </c>
    </row>
    <row r="217" spans="1:7" x14ac:dyDescent="0.25">
      <c r="A217" s="93">
        <v>2</v>
      </c>
      <c r="B217" s="100">
        <v>712.70466411793859</v>
      </c>
      <c r="C217" s="96">
        <v>890.18</v>
      </c>
      <c r="D217" s="102">
        <v>1188.68</v>
      </c>
      <c r="E217" s="95">
        <v>928.35</v>
      </c>
      <c r="F217" s="95">
        <f>'Current Spreads'!I43</f>
        <v>1117.6099999999999</v>
      </c>
      <c r="G217" s="95">
        <f>'Current Spreads'!U43</f>
        <v>1387.47</v>
      </c>
    </row>
    <row r="218" spans="1:7" x14ac:dyDescent="0.25">
      <c r="A218" s="93">
        <v>3</v>
      </c>
      <c r="B218" s="100">
        <v>712.70466411793859</v>
      </c>
      <c r="C218" s="96">
        <v>890.18</v>
      </c>
      <c r="D218" s="102">
        <v>1188.68</v>
      </c>
      <c r="E218" s="95">
        <v>928.35</v>
      </c>
      <c r="F218" s="95">
        <f>'Current Spreads'!I44</f>
        <v>1117.6099999999999</v>
      </c>
      <c r="G218" s="95">
        <f>'Current Spreads'!U44</f>
        <v>1387.47</v>
      </c>
    </row>
    <row r="219" spans="1:7" x14ac:dyDescent="0.25">
      <c r="A219" s="93">
        <v>4</v>
      </c>
      <c r="B219" s="100">
        <v>712.70466411793859</v>
      </c>
      <c r="C219" s="96">
        <v>890.18</v>
      </c>
      <c r="D219" s="102">
        <v>1188.68</v>
      </c>
      <c r="E219" s="95">
        <v>928.35</v>
      </c>
      <c r="F219" s="95">
        <f>'Current Spreads'!I45</f>
        <v>1117.6099999999999</v>
      </c>
      <c r="G219" s="95">
        <f>'Current Spreads'!U45</f>
        <v>1387.47</v>
      </c>
    </row>
    <row r="220" spans="1:7" x14ac:dyDescent="0.25">
      <c r="A220" s="93">
        <v>5</v>
      </c>
      <c r="B220" s="100">
        <v>712.70466411793859</v>
      </c>
      <c r="C220" s="96">
        <v>890.18</v>
      </c>
      <c r="D220" s="102">
        <v>1188.68</v>
      </c>
      <c r="E220" s="95">
        <v>928.35</v>
      </c>
      <c r="F220" s="95">
        <f>'Current Spreads'!I46</f>
        <v>1117.6099999999999</v>
      </c>
      <c r="G220" s="95">
        <f>'Current Spreads'!U46</f>
        <v>1387.47</v>
      </c>
    </row>
    <row r="221" spans="1:7" x14ac:dyDescent="0.25">
      <c r="A221" s="93">
        <v>6</v>
      </c>
      <c r="B221" s="100">
        <v>712.70466411793859</v>
      </c>
      <c r="C221" s="96">
        <v>890.18</v>
      </c>
      <c r="D221" s="102">
        <v>1188.68</v>
      </c>
      <c r="E221" s="95">
        <v>928.35</v>
      </c>
      <c r="F221" s="95">
        <f>'Current Spreads'!I47</f>
        <v>1117.6099999999999</v>
      </c>
      <c r="G221" s="95">
        <f>'Current Spreads'!U47</f>
        <v>1387.47</v>
      </c>
    </row>
    <row r="222" spans="1:7" x14ac:dyDescent="0.25">
      <c r="A222" s="93">
        <v>7</v>
      </c>
      <c r="B222" s="100">
        <v>712.70466411793859</v>
      </c>
      <c r="C222" s="96">
        <v>890.18</v>
      </c>
      <c r="D222" s="102">
        <v>1188.68</v>
      </c>
      <c r="E222" s="95">
        <v>928.35</v>
      </c>
      <c r="F222" s="95">
        <f>'Current Spreads'!I48</f>
        <v>1117.6099999999999</v>
      </c>
      <c r="G222" s="95">
        <f>'Current Spreads'!U48</f>
        <v>1387.47</v>
      </c>
    </row>
    <row r="223" spans="1:7" x14ac:dyDescent="0.25">
      <c r="A223" s="93">
        <v>8</v>
      </c>
      <c r="B223" s="100">
        <v>712.70466411793859</v>
      </c>
      <c r="C223" s="96">
        <v>890.18</v>
      </c>
      <c r="D223" s="102">
        <v>1188.68</v>
      </c>
      <c r="E223" s="95">
        <v>928.35</v>
      </c>
      <c r="F223" s="95">
        <f>'Current Spreads'!I49</f>
        <v>1117.6099999999999</v>
      </c>
      <c r="G223" s="95">
        <f>'Current Spreads'!U49</f>
        <v>1387.47</v>
      </c>
    </row>
    <row r="224" spans="1:7" x14ac:dyDescent="0.25">
      <c r="A224" s="93">
        <v>9</v>
      </c>
      <c r="B224" s="100">
        <v>712.70466411793859</v>
      </c>
      <c r="C224" s="96">
        <v>890.18</v>
      </c>
      <c r="D224" s="102">
        <v>1188.68</v>
      </c>
      <c r="E224" s="95">
        <v>928.35</v>
      </c>
      <c r="F224" s="95">
        <f>'Current Spreads'!I50</f>
        <v>1117.6099999999999</v>
      </c>
      <c r="G224" s="95">
        <f>'Current Spreads'!U50</f>
        <v>1387.47</v>
      </c>
    </row>
    <row r="225" spans="1:7" x14ac:dyDescent="0.25">
      <c r="A225" s="93">
        <v>10</v>
      </c>
      <c r="B225" s="100">
        <v>712.70466411793859</v>
      </c>
      <c r="C225" s="96">
        <v>890.18</v>
      </c>
      <c r="D225" s="102">
        <v>1188.68</v>
      </c>
      <c r="E225" s="95">
        <v>928.35</v>
      </c>
      <c r="F225" s="95">
        <f>'Current Spreads'!I51</f>
        <v>1117.6099999999999</v>
      </c>
      <c r="G225" s="95">
        <f>'Current Spreads'!U51</f>
        <v>1387.47</v>
      </c>
    </row>
    <row r="226" spans="1:7" x14ac:dyDescent="0.25">
      <c r="A226" s="93">
        <v>11</v>
      </c>
      <c r="B226" s="100">
        <v>712.70466411793859</v>
      </c>
      <c r="C226" s="96">
        <v>890.18</v>
      </c>
      <c r="D226" s="102">
        <v>1188.68</v>
      </c>
      <c r="E226" s="95">
        <v>928.35</v>
      </c>
      <c r="F226" s="95">
        <f>'Current Spreads'!I52</f>
        <v>1117.6099999999999</v>
      </c>
      <c r="G226" s="95">
        <f>'Current Spreads'!U52</f>
        <v>1387.47</v>
      </c>
    </row>
    <row r="227" spans="1:7" x14ac:dyDescent="0.25">
      <c r="A227" s="93">
        <v>12</v>
      </c>
      <c r="B227" s="100">
        <v>712.70466411793859</v>
      </c>
      <c r="C227" s="96">
        <v>890.18</v>
      </c>
      <c r="D227" s="102">
        <v>1188.68</v>
      </c>
      <c r="E227" s="95">
        <v>928.35</v>
      </c>
      <c r="F227" s="95">
        <f>'Current Spreads'!I53</f>
        <v>1117.6099999999999</v>
      </c>
      <c r="G227" s="95">
        <f>'Current Spreads'!U53</f>
        <v>1387.47</v>
      </c>
    </row>
    <row r="228" spans="1:7" x14ac:dyDescent="0.25">
      <c r="A228" s="93">
        <v>13</v>
      </c>
      <c r="B228" s="100">
        <v>712.70466411793859</v>
      </c>
      <c r="C228" s="96">
        <v>890.18</v>
      </c>
      <c r="D228" s="102">
        <v>1188.68</v>
      </c>
      <c r="E228" s="95">
        <v>928.35</v>
      </c>
      <c r="F228" s="95">
        <f>'Current Spreads'!I54</f>
        <v>1117.6099999999999</v>
      </c>
      <c r="G228" s="95">
        <f>'Current Spreads'!U54</f>
        <v>1387.47</v>
      </c>
    </row>
    <row r="229" spans="1:7" x14ac:dyDescent="0.25">
      <c r="A229" s="93">
        <v>14</v>
      </c>
      <c r="B229" s="100">
        <v>712.70466411793859</v>
      </c>
      <c r="C229" s="96">
        <v>890.18</v>
      </c>
      <c r="D229" s="102">
        <v>1188.68</v>
      </c>
      <c r="E229" s="95">
        <v>928.35</v>
      </c>
      <c r="F229" s="95">
        <f>'Current Spreads'!I55</f>
        <v>1117.6099999999999</v>
      </c>
      <c r="G229" s="95">
        <f>'Current Spreads'!U55</f>
        <v>1387.47</v>
      </c>
    </row>
    <row r="230" spans="1:7" x14ac:dyDescent="0.25">
      <c r="A230" s="93">
        <v>15</v>
      </c>
      <c r="B230" s="100">
        <v>712.70466411793859</v>
      </c>
      <c r="C230" s="96">
        <v>890.18</v>
      </c>
      <c r="D230" s="102">
        <v>1188.68</v>
      </c>
      <c r="E230" s="95">
        <v>928.35</v>
      </c>
      <c r="F230" s="95">
        <f>'Current Spreads'!I56</f>
        <v>1117.6099999999999</v>
      </c>
      <c r="G230" s="95">
        <f>'Current Spreads'!U56</f>
        <v>1387.47</v>
      </c>
    </row>
    <row r="231" spans="1:7" x14ac:dyDescent="0.25">
      <c r="A231" s="93">
        <v>16</v>
      </c>
      <c r="B231" s="100">
        <v>712.70466411793859</v>
      </c>
      <c r="C231" s="96">
        <v>890.18</v>
      </c>
      <c r="D231" s="102">
        <v>1188.68</v>
      </c>
      <c r="E231" s="95">
        <v>928.35</v>
      </c>
      <c r="F231" s="95">
        <f>'Current Spreads'!I57</f>
        <v>1117.6099999999999</v>
      </c>
      <c r="G231" s="95">
        <f>'Current Spreads'!U57</f>
        <v>1387.47</v>
      </c>
    </row>
    <row r="232" spans="1:7" x14ac:dyDescent="0.25">
      <c r="A232" s="93">
        <v>17</v>
      </c>
      <c r="B232" s="100">
        <v>712.70466411793859</v>
      </c>
      <c r="C232" s="96">
        <v>890.18</v>
      </c>
      <c r="D232" s="102">
        <v>1188.68</v>
      </c>
      <c r="E232" s="95">
        <v>928.35</v>
      </c>
      <c r="F232" s="95">
        <f>'Current Spreads'!I58</f>
        <v>1117.6099999999999</v>
      </c>
      <c r="G232" s="95">
        <f>'Current Spreads'!U58</f>
        <v>1387.47</v>
      </c>
    </row>
    <row r="233" spans="1:7" x14ac:dyDescent="0.25">
      <c r="A233" s="93">
        <v>18</v>
      </c>
      <c r="B233" s="100">
        <v>712.70466411793859</v>
      </c>
      <c r="C233" s="96">
        <v>890.18</v>
      </c>
      <c r="D233" s="102">
        <v>1188.68</v>
      </c>
      <c r="E233" s="95">
        <v>928.35</v>
      </c>
      <c r="F233" s="95">
        <f>'Current Spreads'!I59</f>
        <v>1117.6099999999999</v>
      </c>
      <c r="G233" s="95">
        <f>'Current Spreads'!U59</f>
        <v>1387.47</v>
      </c>
    </row>
    <row r="234" spans="1:7" x14ac:dyDescent="0.25">
      <c r="A234" s="93">
        <v>19</v>
      </c>
      <c r="B234" s="100">
        <v>712.70466411793859</v>
      </c>
      <c r="C234" s="96">
        <v>890.18</v>
      </c>
      <c r="D234" s="102">
        <v>1188.68</v>
      </c>
      <c r="E234" s="95">
        <v>928.35</v>
      </c>
      <c r="F234" s="95">
        <f>'Current Spreads'!I60</f>
        <v>1117.6099999999999</v>
      </c>
      <c r="G234" s="95">
        <f>'Current Spreads'!U60</f>
        <v>1387.47</v>
      </c>
    </row>
    <row r="235" spans="1:7" x14ac:dyDescent="0.25">
      <c r="A235" s="93">
        <v>20</v>
      </c>
      <c r="B235" s="100">
        <v>712.70466411793859</v>
      </c>
      <c r="C235" s="96">
        <v>890.18</v>
      </c>
      <c r="D235" s="102">
        <v>1188.68</v>
      </c>
      <c r="E235" s="95">
        <v>928.35</v>
      </c>
      <c r="F235" s="95">
        <f>'Current Spreads'!I61</f>
        <v>1117.6099999999999</v>
      </c>
      <c r="G235" s="95">
        <f>'Current Spreads'!U61</f>
        <v>1387.47</v>
      </c>
    </row>
    <row r="236" spans="1:7" x14ac:dyDescent="0.25">
      <c r="A236" s="93">
        <v>21</v>
      </c>
      <c r="B236" s="100">
        <v>712.70466411793859</v>
      </c>
      <c r="C236" s="96">
        <v>890.18</v>
      </c>
      <c r="D236" s="102">
        <v>1188.68</v>
      </c>
      <c r="E236" s="95">
        <v>928.35</v>
      </c>
      <c r="F236" s="95">
        <f>'Current Spreads'!I62</f>
        <v>1117.6099999999999</v>
      </c>
      <c r="G236" s="95">
        <f>'Current Spreads'!U62</f>
        <v>1387.47</v>
      </c>
    </row>
    <row r="237" spans="1:7" x14ac:dyDescent="0.25">
      <c r="A237" s="93">
        <v>22</v>
      </c>
      <c r="B237" s="100">
        <v>712.70466411793859</v>
      </c>
      <c r="C237" s="96">
        <v>890.18</v>
      </c>
      <c r="D237" s="102">
        <v>1188.68</v>
      </c>
      <c r="E237" s="95">
        <v>928.35</v>
      </c>
      <c r="F237" s="95">
        <f>'Current Spreads'!I63</f>
        <v>1117.6099999999999</v>
      </c>
      <c r="G237" s="95">
        <f>'Current Spreads'!U63</f>
        <v>1387.47</v>
      </c>
    </row>
    <row r="238" spans="1:7" x14ac:dyDescent="0.25">
      <c r="A238" s="93">
        <v>23</v>
      </c>
      <c r="B238" s="100">
        <v>712.70466411793859</v>
      </c>
      <c r="C238" s="96">
        <v>890.18</v>
      </c>
      <c r="D238" s="102">
        <v>1188.68</v>
      </c>
      <c r="E238" s="95">
        <v>928.35</v>
      </c>
      <c r="F238" s="95">
        <f>'Current Spreads'!I64</f>
        <v>1117.6099999999999</v>
      </c>
      <c r="G238" s="95">
        <f>'Current Spreads'!U64</f>
        <v>1387.47</v>
      </c>
    </row>
    <row r="239" spans="1:7" x14ac:dyDescent="0.25">
      <c r="A239" s="93">
        <v>24</v>
      </c>
      <c r="B239" s="100">
        <v>712.70466411793859</v>
      </c>
      <c r="C239" s="96">
        <v>890.18</v>
      </c>
      <c r="D239" s="102">
        <v>1188.68</v>
      </c>
      <c r="E239" s="95">
        <v>928.35</v>
      </c>
      <c r="F239" s="95">
        <f>'Current Spreads'!I65</f>
        <v>1117.6099999999999</v>
      </c>
      <c r="G239" s="95">
        <f>'Current Spreads'!U65</f>
        <v>1387.47</v>
      </c>
    </row>
    <row r="240" spans="1:7" x14ac:dyDescent="0.25">
      <c r="A240" s="93">
        <v>25</v>
      </c>
      <c r="B240" s="100">
        <v>712.70466411793859</v>
      </c>
      <c r="C240" s="96">
        <v>890.18</v>
      </c>
      <c r="D240" s="102">
        <v>1188.68</v>
      </c>
      <c r="E240" s="95">
        <v>928.35</v>
      </c>
      <c r="F240" s="95">
        <f>'Current Spreads'!I66</f>
        <v>1117.6099999999999</v>
      </c>
      <c r="G240" s="95">
        <f>'Current Spreads'!U66</f>
        <v>1387.47</v>
      </c>
    </row>
    <row r="241" spans="1:7" x14ac:dyDescent="0.25">
      <c r="A241" s="93">
        <v>26</v>
      </c>
      <c r="B241" s="100">
        <v>712.70466411793859</v>
      </c>
      <c r="C241" s="96">
        <v>890.18</v>
      </c>
      <c r="D241" s="102">
        <v>1188.68</v>
      </c>
      <c r="E241" s="95">
        <v>928.35</v>
      </c>
      <c r="F241" s="95">
        <f>'Current Spreads'!I67</f>
        <v>1117.6099999999999</v>
      </c>
      <c r="G241" s="95">
        <f>'Current Spreads'!U67</f>
        <v>1387.47</v>
      </c>
    </row>
    <row r="242" spans="1:7" x14ac:dyDescent="0.25">
      <c r="A242" s="93">
        <v>27</v>
      </c>
      <c r="B242" s="100">
        <v>712.70466411793859</v>
      </c>
      <c r="C242" s="96">
        <v>890.18</v>
      </c>
      <c r="D242" s="102">
        <v>1188.68</v>
      </c>
      <c r="E242" s="95">
        <v>928.35</v>
      </c>
      <c r="F242" s="95">
        <f>'Current Spreads'!I68</f>
        <v>1117.6099999999999</v>
      </c>
      <c r="G242" s="95">
        <f>'Current Spreads'!U68</f>
        <v>1387.47</v>
      </c>
    </row>
    <row r="243" spans="1:7" x14ac:dyDescent="0.25">
      <c r="A243" s="93">
        <v>28</v>
      </c>
      <c r="B243" s="100">
        <v>712.70466411793859</v>
      </c>
      <c r="C243" s="96">
        <v>890.18</v>
      </c>
      <c r="D243" s="102">
        <v>1188.68</v>
      </c>
      <c r="E243" s="95">
        <v>928.35</v>
      </c>
      <c r="F243" s="95">
        <f>'Current Spreads'!I69</f>
        <v>1117.6099999999999</v>
      </c>
      <c r="G243" s="95">
        <f>'Current Spreads'!U69</f>
        <v>1387.47</v>
      </c>
    </row>
    <row r="244" spans="1:7" x14ac:dyDescent="0.25">
      <c r="A244" s="93">
        <v>29</v>
      </c>
      <c r="B244" s="100">
        <v>712.70466411793859</v>
      </c>
      <c r="C244" s="96">
        <v>890.18</v>
      </c>
      <c r="D244" s="102">
        <v>1188.68</v>
      </c>
      <c r="E244" s="95">
        <v>928.35</v>
      </c>
      <c r="F244" s="95">
        <f>'Current Spreads'!I70</f>
        <v>1117.6099999999999</v>
      </c>
      <c r="G244" s="95">
        <f>'Current Spreads'!U70</f>
        <v>1387.47</v>
      </c>
    </row>
    <row r="245" spans="1:7" x14ac:dyDescent="0.25">
      <c r="A245" s="93">
        <v>30</v>
      </c>
      <c r="B245" s="100">
        <v>712.70466411793859</v>
      </c>
      <c r="C245" s="96">
        <v>890.18</v>
      </c>
      <c r="D245" s="102">
        <v>1188.68</v>
      </c>
      <c r="E245" s="95">
        <v>928.35</v>
      </c>
      <c r="F245" s="95">
        <f>'Current Spreads'!I71</f>
        <v>1117.6099999999999</v>
      </c>
      <c r="G245" s="95">
        <f>'Current Spreads'!U71</f>
        <v>1387.47</v>
      </c>
    </row>
    <row r="246" spans="1:7" x14ac:dyDescent="0.25">
      <c r="A246" s="7"/>
      <c r="B246" s="7"/>
      <c r="C246" s="7"/>
      <c r="D246" s="7"/>
      <c r="E246" s="7"/>
    </row>
    <row r="247" spans="1:7" x14ac:dyDescent="0.25">
      <c r="A247" s="7"/>
      <c r="B247" s="7"/>
      <c r="C247" s="7"/>
      <c r="D247" s="7"/>
      <c r="E247" s="7"/>
    </row>
    <row r="248" spans="1:7" x14ac:dyDescent="0.25">
      <c r="A248" s="7" t="s">
        <v>62</v>
      </c>
      <c r="B248" s="7"/>
      <c r="C248" s="7"/>
      <c r="D248" s="7"/>
      <c r="E248" s="7"/>
    </row>
    <row r="249" spans="1:7" x14ac:dyDescent="0.25">
      <c r="A249" s="91" t="s">
        <v>52</v>
      </c>
      <c r="B249" s="92"/>
      <c r="C249" s="37"/>
      <c r="D249" s="37"/>
      <c r="E249" s="37"/>
    </row>
    <row r="250" spans="1:7" x14ac:dyDescent="0.25">
      <c r="A250" s="34" t="s">
        <v>51</v>
      </c>
      <c r="B250" s="94">
        <v>41912</v>
      </c>
      <c r="C250" s="94">
        <v>42004</v>
      </c>
      <c r="D250" s="94">
        <v>42094</v>
      </c>
      <c r="E250" s="94">
        <v>42185</v>
      </c>
      <c r="F250" s="94">
        <f>+$F$5</f>
        <v>42277</v>
      </c>
      <c r="G250" s="94">
        <f>+$G$5</f>
        <v>42369</v>
      </c>
    </row>
    <row r="251" spans="1:7" x14ac:dyDescent="0.25">
      <c r="A251" s="93">
        <v>1</v>
      </c>
      <c r="B251" s="100">
        <v>910.72793350726863</v>
      </c>
      <c r="C251" s="96">
        <v>1143.4866666666667</v>
      </c>
      <c r="D251" s="102">
        <v>1599.1866666666667</v>
      </c>
      <c r="E251" s="95">
        <v>1208.8166666666666</v>
      </c>
      <c r="F251" s="95">
        <f>'Current Spreads'!K42</f>
        <v>1473.7233333333331</v>
      </c>
      <c r="G251" s="95">
        <f>'Current Spreads'!W42</f>
        <v>1866.5233333333333</v>
      </c>
    </row>
    <row r="252" spans="1:7" x14ac:dyDescent="0.25">
      <c r="A252" s="93">
        <v>2</v>
      </c>
      <c r="B252" s="100">
        <v>910.72793350726863</v>
      </c>
      <c r="C252" s="96">
        <v>1143.4866666666667</v>
      </c>
      <c r="D252" s="102">
        <v>1599.1866666666667</v>
      </c>
      <c r="E252" s="95">
        <v>1208.8166666666666</v>
      </c>
      <c r="F252" s="95">
        <f>'Current Spreads'!K43</f>
        <v>1473.7233333333331</v>
      </c>
      <c r="G252" s="95">
        <f>'Current Spreads'!W43</f>
        <v>1866.5233333333333</v>
      </c>
    </row>
    <row r="253" spans="1:7" x14ac:dyDescent="0.25">
      <c r="A253" s="93">
        <v>3</v>
      </c>
      <c r="B253" s="100">
        <v>910.72793350726863</v>
      </c>
      <c r="C253" s="96">
        <v>1143.4866666666667</v>
      </c>
      <c r="D253" s="102">
        <v>1599.1866666666667</v>
      </c>
      <c r="E253" s="95">
        <v>1208.8166666666666</v>
      </c>
      <c r="F253" s="95">
        <f>'Current Spreads'!K44</f>
        <v>1473.7233333333331</v>
      </c>
      <c r="G253" s="95">
        <f>'Current Spreads'!W44</f>
        <v>1866.5233333333333</v>
      </c>
    </row>
    <row r="254" spans="1:7" x14ac:dyDescent="0.25">
      <c r="A254" s="93">
        <v>4</v>
      </c>
      <c r="B254" s="100">
        <v>910.72793350726863</v>
      </c>
      <c r="C254" s="96">
        <v>1143.4866666666667</v>
      </c>
      <c r="D254" s="102">
        <v>1599.1866666666667</v>
      </c>
      <c r="E254" s="95">
        <v>1208.8166666666666</v>
      </c>
      <c r="F254" s="95">
        <f>'Current Spreads'!K45</f>
        <v>1473.7233333333331</v>
      </c>
      <c r="G254" s="95">
        <f>'Current Spreads'!W45</f>
        <v>1866.5233333333333</v>
      </c>
    </row>
    <row r="255" spans="1:7" x14ac:dyDescent="0.25">
      <c r="A255" s="93">
        <v>5</v>
      </c>
      <c r="B255" s="100">
        <v>910.72793350726863</v>
      </c>
      <c r="C255" s="96">
        <v>1143.4866666666667</v>
      </c>
      <c r="D255" s="102">
        <v>1599.1866666666667</v>
      </c>
      <c r="E255" s="95">
        <v>1208.8166666666666</v>
      </c>
      <c r="F255" s="95">
        <f>'Current Spreads'!K46</f>
        <v>1473.7233333333331</v>
      </c>
      <c r="G255" s="95">
        <f>'Current Spreads'!W46</f>
        <v>1866.5233333333333</v>
      </c>
    </row>
    <row r="256" spans="1:7" x14ac:dyDescent="0.25">
      <c r="A256" s="93">
        <v>6</v>
      </c>
      <c r="B256" s="100">
        <v>910.72793350726863</v>
      </c>
      <c r="C256" s="96">
        <v>1143.4866666666667</v>
      </c>
      <c r="D256" s="102">
        <v>1599.1866666666667</v>
      </c>
      <c r="E256" s="95">
        <v>1208.8166666666666</v>
      </c>
      <c r="F256" s="95">
        <f>'Current Spreads'!K47</f>
        <v>1473.7233333333331</v>
      </c>
      <c r="G256" s="95">
        <f>'Current Spreads'!W47</f>
        <v>1866.5233333333333</v>
      </c>
    </row>
    <row r="257" spans="1:7" x14ac:dyDescent="0.25">
      <c r="A257" s="93">
        <v>7</v>
      </c>
      <c r="B257" s="100">
        <v>910.72793350726863</v>
      </c>
      <c r="C257" s="96">
        <v>1143.4866666666667</v>
      </c>
      <c r="D257" s="102">
        <v>1599.1866666666667</v>
      </c>
      <c r="E257" s="95">
        <v>1208.8166666666666</v>
      </c>
      <c r="F257" s="95">
        <f>'Current Spreads'!K48</f>
        <v>1473.7233333333331</v>
      </c>
      <c r="G257" s="95">
        <f>'Current Spreads'!W48</f>
        <v>1866.5233333333333</v>
      </c>
    </row>
    <row r="258" spans="1:7" x14ac:dyDescent="0.25">
      <c r="A258" s="93">
        <v>8</v>
      </c>
      <c r="B258" s="100">
        <v>910.72793350726863</v>
      </c>
      <c r="C258" s="96">
        <v>1143.4866666666667</v>
      </c>
      <c r="D258" s="102">
        <v>1599.1866666666667</v>
      </c>
      <c r="E258" s="95">
        <v>1208.8166666666666</v>
      </c>
      <c r="F258" s="95">
        <f>'Current Spreads'!K49</f>
        <v>1473.7233333333331</v>
      </c>
      <c r="G258" s="95">
        <f>'Current Spreads'!W49</f>
        <v>1866.5233333333333</v>
      </c>
    </row>
    <row r="259" spans="1:7" x14ac:dyDescent="0.25">
      <c r="A259" s="93">
        <v>9</v>
      </c>
      <c r="B259" s="100">
        <v>910.72793350726863</v>
      </c>
      <c r="C259" s="96">
        <v>1143.4866666666667</v>
      </c>
      <c r="D259" s="102">
        <v>1599.1866666666667</v>
      </c>
      <c r="E259" s="95">
        <v>1208.8166666666666</v>
      </c>
      <c r="F259" s="95">
        <f>'Current Spreads'!K50</f>
        <v>1473.7233333333331</v>
      </c>
      <c r="G259" s="95">
        <f>'Current Spreads'!W50</f>
        <v>1866.5233333333333</v>
      </c>
    </row>
    <row r="260" spans="1:7" x14ac:dyDescent="0.25">
      <c r="A260" s="93">
        <v>10</v>
      </c>
      <c r="B260" s="100">
        <v>910.72793350726863</v>
      </c>
      <c r="C260" s="96">
        <v>1143.4866666666667</v>
      </c>
      <c r="D260" s="102">
        <v>1599.1866666666667</v>
      </c>
      <c r="E260" s="95">
        <v>1208.8166666666666</v>
      </c>
      <c r="F260" s="95">
        <f>'Current Spreads'!K51</f>
        <v>1473.7233333333331</v>
      </c>
      <c r="G260" s="95">
        <f>'Current Spreads'!W51</f>
        <v>1866.5233333333333</v>
      </c>
    </row>
    <row r="261" spans="1:7" x14ac:dyDescent="0.25">
      <c r="A261" s="93">
        <v>11</v>
      </c>
      <c r="B261" s="100">
        <v>910.72793350726863</v>
      </c>
      <c r="C261" s="96">
        <v>1143.4866666666667</v>
      </c>
      <c r="D261" s="102">
        <v>1599.1866666666667</v>
      </c>
      <c r="E261" s="95">
        <v>1208.8166666666666</v>
      </c>
      <c r="F261" s="95">
        <f>'Current Spreads'!K52</f>
        <v>1473.7233333333331</v>
      </c>
      <c r="G261" s="95">
        <f>'Current Spreads'!W52</f>
        <v>1866.5233333333333</v>
      </c>
    </row>
    <row r="262" spans="1:7" x14ac:dyDescent="0.25">
      <c r="A262" s="93">
        <v>12</v>
      </c>
      <c r="B262" s="100">
        <v>910.72793350726863</v>
      </c>
      <c r="C262" s="96">
        <v>1143.4866666666667</v>
      </c>
      <c r="D262" s="102">
        <v>1599.1866666666667</v>
      </c>
      <c r="E262" s="95">
        <v>1208.8166666666666</v>
      </c>
      <c r="F262" s="95">
        <f>'Current Spreads'!K53</f>
        <v>1473.7233333333331</v>
      </c>
      <c r="G262" s="95">
        <f>'Current Spreads'!W53</f>
        <v>1866.5233333333333</v>
      </c>
    </row>
    <row r="263" spans="1:7" x14ac:dyDescent="0.25">
      <c r="A263" s="93">
        <v>13</v>
      </c>
      <c r="B263" s="100">
        <v>910.72793350726863</v>
      </c>
      <c r="C263" s="96">
        <v>1143.4866666666667</v>
      </c>
      <c r="D263" s="102">
        <v>1599.1866666666667</v>
      </c>
      <c r="E263" s="95">
        <v>1208.8166666666666</v>
      </c>
      <c r="F263" s="95">
        <f>'Current Spreads'!K54</f>
        <v>1473.7233333333331</v>
      </c>
      <c r="G263" s="95">
        <f>'Current Spreads'!W54</f>
        <v>1866.5233333333333</v>
      </c>
    </row>
    <row r="264" spans="1:7" x14ac:dyDescent="0.25">
      <c r="A264" s="93">
        <v>14</v>
      </c>
      <c r="B264" s="100">
        <v>910.72793350726863</v>
      </c>
      <c r="C264" s="96">
        <v>1143.4866666666667</v>
      </c>
      <c r="D264" s="102">
        <v>1599.1866666666667</v>
      </c>
      <c r="E264" s="95">
        <v>1208.8166666666666</v>
      </c>
      <c r="F264" s="95">
        <f>'Current Spreads'!K55</f>
        <v>1473.7233333333331</v>
      </c>
      <c r="G264" s="95">
        <f>'Current Spreads'!W55</f>
        <v>1866.5233333333333</v>
      </c>
    </row>
    <row r="265" spans="1:7" x14ac:dyDescent="0.25">
      <c r="A265" s="93">
        <v>15</v>
      </c>
      <c r="B265" s="100">
        <v>910.72793350726863</v>
      </c>
      <c r="C265" s="96">
        <v>1143.4866666666667</v>
      </c>
      <c r="D265" s="102">
        <v>1599.1866666666667</v>
      </c>
      <c r="E265" s="95">
        <v>1208.8166666666666</v>
      </c>
      <c r="F265" s="95">
        <f>'Current Spreads'!K56</f>
        <v>1473.7233333333331</v>
      </c>
      <c r="G265" s="95">
        <f>'Current Spreads'!W56</f>
        <v>1866.5233333333333</v>
      </c>
    </row>
    <row r="266" spans="1:7" x14ac:dyDescent="0.25">
      <c r="A266" s="93">
        <v>16</v>
      </c>
      <c r="B266" s="100">
        <v>910.72793350726863</v>
      </c>
      <c r="C266" s="96">
        <v>1143.4866666666667</v>
      </c>
      <c r="D266" s="102">
        <v>1599.1866666666667</v>
      </c>
      <c r="E266" s="95">
        <v>1208.8166666666666</v>
      </c>
      <c r="F266" s="95">
        <f>'Current Spreads'!K57</f>
        <v>1473.7233333333331</v>
      </c>
      <c r="G266" s="95">
        <f>'Current Spreads'!W57</f>
        <v>1866.5233333333333</v>
      </c>
    </row>
    <row r="267" spans="1:7" x14ac:dyDescent="0.25">
      <c r="A267" s="93">
        <v>17</v>
      </c>
      <c r="B267" s="100">
        <v>910.72793350726863</v>
      </c>
      <c r="C267" s="96">
        <v>1143.4866666666667</v>
      </c>
      <c r="D267" s="102">
        <v>1599.1866666666667</v>
      </c>
      <c r="E267" s="95">
        <v>1208.8166666666666</v>
      </c>
      <c r="F267" s="95">
        <f>'Current Spreads'!K58</f>
        <v>1473.7233333333331</v>
      </c>
      <c r="G267" s="95">
        <f>'Current Spreads'!W58</f>
        <v>1866.5233333333333</v>
      </c>
    </row>
    <row r="268" spans="1:7" x14ac:dyDescent="0.25">
      <c r="A268" s="93">
        <v>18</v>
      </c>
      <c r="B268" s="100">
        <v>910.72793350726863</v>
      </c>
      <c r="C268" s="96">
        <v>1143.4866666666667</v>
      </c>
      <c r="D268" s="102">
        <v>1599.1866666666667</v>
      </c>
      <c r="E268" s="95">
        <v>1208.8166666666666</v>
      </c>
      <c r="F268" s="95">
        <f>'Current Spreads'!K59</f>
        <v>1473.7233333333331</v>
      </c>
      <c r="G268" s="95">
        <f>'Current Spreads'!W59</f>
        <v>1866.5233333333333</v>
      </c>
    </row>
    <row r="269" spans="1:7" x14ac:dyDescent="0.25">
      <c r="A269" s="93">
        <v>19</v>
      </c>
      <c r="B269" s="100">
        <v>910.72793350726863</v>
      </c>
      <c r="C269" s="96">
        <v>1143.4866666666667</v>
      </c>
      <c r="D269" s="102">
        <v>1599.1866666666667</v>
      </c>
      <c r="E269" s="95">
        <v>1208.8166666666666</v>
      </c>
      <c r="F269" s="95">
        <f>'Current Spreads'!K60</f>
        <v>1473.7233333333331</v>
      </c>
      <c r="G269" s="95">
        <f>'Current Spreads'!W60</f>
        <v>1866.5233333333333</v>
      </c>
    </row>
    <row r="270" spans="1:7" x14ac:dyDescent="0.25">
      <c r="A270" s="93">
        <v>20</v>
      </c>
      <c r="B270" s="100">
        <v>910.72793350726863</v>
      </c>
      <c r="C270" s="96">
        <v>1143.4866666666667</v>
      </c>
      <c r="D270" s="102">
        <v>1599.1866666666667</v>
      </c>
      <c r="E270" s="95">
        <v>1208.8166666666666</v>
      </c>
      <c r="F270" s="95">
        <f>'Current Spreads'!K61</f>
        <v>1473.7233333333331</v>
      </c>
      <c r="G270" s="95">
        <f>'Current Spreads'!W61</f>
        <v>1866.5233333333333</v>
      </c>
    </row>
    <row r="271" spans="1:7" x14ac:dyDescent="0.25">
      <c r="A271" s="93">
        <v>21</v>
      </c>
      <c r="B271" s="100">
        <v>910.72793350726863</v>
      </c>
      <c r="C271" s="96">
        <v>1143.4866666666667</v>
      </c>
      <c r="D271" s="102">
        <v>1599.1866666666667</v>
      </c>
      <c r="E271" s="95">
        <v>1208.8166666666666</v>
      </c>
      <c r="F271" s="95">
        <f>'Current Spreads'!K62</f>
        <v>1473.7233333333331</v>
      </c>
      <c r="G271" s="95">
        <f>'Current Spreads'!W62</f>
        <v>1866.5233333333333</v>
      </c>
    </row>
    <row r="272" spans="1:7" x14ac:dyDescent="0.25">
      <c r="A272" s="93">
        <v>22</v>
      </c>
      <c r="B272" s="100">
        <v>910.72793350726863</v>
      </c>
      <c r="C272" s="96">
        <v>1143.4866666666667</v>
      </c>
      <c r="D272" s="102">
        <v>1599.1866666666667</v>
      </c>
      <c r="E272" s="95">
        <v>1208.8166666666666</v>
      </c>
      <c r="F272" s="95">
        <f>'Current Spreads'!K63</f>
        <v>1473.7233333333331</v>
      </c>
      <c r="G272" s="95">
        <f>'Current Spreads'!W63</f>
        <v>1866.5233333333333</v>
      </c>
    </row>
    <row r="273" spans="1:7" x14ac:dyDescent="0.25">
      <c r="A273" s="93">
        <v>23</v>
      </c>
      <c r="B273" s="100">
        <v>910.72793350726863</v>
      </c>
      <c r="C273" s="96">
        <v>1143.4866666666667</v>
      </c>
      <c r="D273" s="102">
        <v>1599.1866666666667</v>
      </c>
      <c r="E273" s="95">
        <v>1208.8166666666666</v>
      </c>
      <c r="F273" s="95">
        <f>'Current Spreads'!K64</f>
        <v>1473.7233333333331</v>
      </c>
      <c r="G273" s="95">
        <f>'Current Spreads'!W64</f>
        <v>1866.5233333333333</v>
      </c>
    </row>
    <row r="274" spans="1:7" x14ac:dyDescent="0.25">
      <c r="A274" s="93">
        <v>24</v>
      </c>
      <c r="B274" s="100">
        <v>910.72793350726863</v>
      </c>
      <c r="C274" s="96">
        <v>1143.4866666666667</v>
      </c>
      <c r="D274" s="102">
        <v>1599.1866666666667</v>
      </c>
      <c r="E274" s="95">
        <v>1208.8166666666666</v>
      </c>
      <c r="F274" s="95">
        <f>'Current Spreads'!K65</f>
        <v>1473.7233333333331</v>
      </c>
      <c r="G274" s="95">
        <f>'Current Spreads'!W65</f>
        <v>1866.5233333333333</v>
      </c>
    </row>
    <row r="275" spans="1:7" x14ac:dyDescent="0.25">
      <c r="A275" s="93">
        <v>25</v>
      </c>
      <c r="B275" s="100">
        <v>910.72793350726863</v>
      </c>
      <c r="C275" s="96">
        <v>1143.4866666666667</v>
      </c>
      <c r="D275" s="102">
        <v>1599.1866666666667</v>
      </c>
      <c r="E275" s="95">
        <v>1208.8166666666666</v>
      </c>
      <c r="F275" s="95">
        <f>'Current Spreads'!K66</f>
        <v>1473.7233333333331</v>
      </c>
      <c r="G275" s="95">
        <f>'Current Spreads'!W66</f>
        <v>1866.5233333333333</v>
      </c>
    </row>
    <row r="276" spans="1:7" x14ac:dyDescent="0.25">
      <c r="A276" s="93">
        <v>26</v>
      </c>
      <c r="B276" s="100">
        <v>910.72793350726863</v>
      </c>
      <c r="C276" s="96">
        <v>1143.4866666666667</v>
      </c>
      <c r="D276" s="102">
        <v>1599.1866666666667</v>
      </c>
      <c r="E276" s="95">
        <v>1208.8166666666666</v>
      </c>
      <c r="F276" s="95">
        <f>'Current Spreads'!K67</f>
        <v>1473.7233333333331</v>
      </c>
      <c r="G276" s="95">
        <f>'Current Spreads'!W67</f>
        <v>1866.5233333333333</v>
      </c>
    </row>
    <row r="277" spans="1:7" x14ac:dyDescent="0.25">
      <c r="A277" s="93">
        <v>27</v>
      </c>
      <c r="B277" s="100">
        <v>910.72793350726863</v>
      </c>
      <c r="C277" s="96">
        <v>1143.4866666666667</v>
      </c>
      <c r="D277" s="102">
        <v>1599.1866666666667</v>
      </c>
      <c r="E277" s="95">
        <v>1208.8166666666666</v>
      </c>
      <c r="F277" s="95">
        <f>'Current Spreads'!K68</f>
        <v>1473.7233333333331</v>
      </c>
      <c r="G277" s="95">
        <f>'Current Spreads'!W68</f>
        <v>1866.5233333333333</v>
      </c>
    </row>
    <row r="278" spans="1:7" x14ac:dyDescent="0.25">
      <c r="A278" s="93">
        <v>28</v>
      </c>
      <c r="B278" s="100">
        <v>910.72793350726863</v>
      </c>
      <c r="C278" s="96">
        <v>1143.4866666666667</v>
      </c>
      <c r="D278" s="102">
        <v>1599.1866666666667</v>
      </c>
      <c r="E278" s="95">
        <v>1208.8166666666666</v>
      </c>
      <c r="F278" s="95">
        <f>'Current Spreads'!K69</f>
        <v>1473.7233333333331</v>
      </c>
      <c r="G278" s="95">
        <f>'Current Spreads'!W69</f>
        <v>1866.5233333333333</v>
      </c>
    </row>
    <row r="279" spans="1:7" x14ac:dyDescent="0.25">
      <c r="A279" s="93">
        <v>29</v>
      </c>
      <c r="B279" s="100">
        <v>910.72793350726863</v>
      </c>
      <c r="C279" s="96">
        <v>1143.4866666666667</v>
      </c>
      <c r="D279" s="102">
        <v>1599.1866666666667</v>
      </c>
      <c r="E279" s="95">
        <v>1208.8166666666666</v>
      </c>
      <c r="F279" s="95">
        <f>'Current Spreads'!K70</f>
        <v>1473.7233333333331</v>
      </c>
      <c r="G279" s="95">
        <f>'Current Spreads'!W70</f>
        <v>1866.5233333333333</v>
      </c>
    </row>
    <row r="280" spans="1:7" x14ac:dyDescent="0.25">
      <c r="A280" s="93">
        <v>30</v>
      </c>
      <c r="B280" s="100">
        <v>910.72793350726863</v>
      </c>
      <c r="C280" s="96">
        <v>1143.4866666666667</v>
      </c>
      <c r="D280" s="102">
        <v>1599.1866666666667</v>
      </c>
      <c r="E280" s="95">
        <v>1208.8166666666666</v>
      </c>
      <c r="F280" s="95">
        <f>'Current Spreads'!K71</f>
        <v>1473.7233333333331</v>
      </c>
      <c r="G280" s="95">
        <f>'Current Spreads'!W71</f>
        <v>1866.5233333333333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/>
  </sheetViews>
  <sheetFormatPr defaultRowHeight="15" x14ac:dyDescent="0.25"/>
  <cols>
    <col min="2" max="2" width="12.28515625" customWidth="1"/>
    <col min="3" max="3" width="13.42578125" customWidth="1"/>
    <col min="4" max="4" width="12.28515625" customWidth="1"/>
    <col min="5" max="5" width="12.42578125" customWidth="1"/>
    <col min="6" max="6" width="9.5703125" bestFit="1" customWidth="1"/>
    <col min="7" max="7" width="10.5703125" bestFit="1" customWidth="1"/>
  </cols>
  <sheetData>
    <row r="1" spans="1:7" ht="14.45" x14ac:dyDescent="0.3">
      <c r="A1" s="7" t="s">
        <v>63</v>
      </c>
      <c r="B1" s="7"/>
      <c r="C1" s="7"/>
      <c r="D1" s="7"/>
      <c r="E1" s="7"/>
    </row>
    <row r="2" spans="1:7" ht="14.45" x14ac:dyDescent="0.3">
      <c r="A2" s="7"/>
      <c r="B2" s="7"/>
      <c r="C2" s="7"/>
      <c r="D2" s="7"/>
      <c r="E2" s="7"/>
    </row>
    <row r="3" spans="1:7" ht="14.45" x14ac:dyDescent="0.3">
      <c r="A3" s="7" t="s">
        <v>53</v>
      </c>
      <c r="B3" s="7"/>
      <c r="C3" s="7"/>
      <c r="D3" s="7"/>
      <c r="E3" s="7"/>
    </row>
    <row r="4" spans="1:7" ht="14.45" x14ac:dyDescent="0.3">
      <c r="A4" s="91" t="s">
        <v>52</v>
      </c>
      <c r="B4" s="92"/>
      <c r="C4" s="37"/>
      <c r="D4" s="37"/>
      <c r="E4" s="37"/>
    </row>
    <row r="5" spans="1:7" ht="14.45" x14ac:dyDescent="0.3">
      <c r="A5" s="34" t="s">
        <v>51</v>
      </c>
      <c r="B5" s="94">
        <v>41912</v>
      </c>
      <c r="C5" s="94">
        <v>42004</v>
      </c>
      <c r="D5" s="94">
        <v>42094</v>
      </c>
      <c r="E5" s="94">
        <v>42185</v>
      </c>
      <c r="F5" s="94">
        <v>42277</v>
      </c>
      <c r="G5" s="94">
        <v>42369</v>
      </c>
    </row>
    <row r="6" spans="1:7" ht="14.45" x14ac:dyDescent="0.3">
      <c r="A6" s="93">
        <v>1</v>
      </c>
      <c r="B6" s="105">
        <v>47.465761445129232</v>
      </c>
      <c r="C6" s="96">
        <v>46.847500000000004</v>
      </c>
      <c r="D6" s="95">
        <v>45.595000000000006</v>
      </c>
      <c r="E6" s="95">
        <f>'[2]Long-Term Spreads'!B5</f>
        <v>44.900000000000006</v>
      </c>
      <c r="F6" s="95">
        <f>'Long-Term Spreads'!B5</f>
        <v>44.254999999999995</v>
      </c>
      <c r="G6" s="95">
        <f>'Long-Term Spreads'!N5</f>
        <v>43.434999999999995</v>
      </c>
    </row>
    <row r="7" spans="1:7" ht="14.45" x14ac:dyDescent="0.3">
      <c r="A7" s="93">
        <f>A6+1</f>
        <v>2</v>
      </c>
      <c r="B7" s="105">
        <v>54.157888584940757</v>
      </c>
      <c r="C7" s="96">
        <v>53.46</v>
      </c>
      <c r="D7" s="95">
        <v>52.67</v>
      </c>
      <c r="E7" s="95">
        <f>'[2]Long-Term Spreads'!B6</f>
        <v>51.84</v>
      </c>
      <c r="F7" s="95">
        <f>'Long-Term Spreads'!B6</f>
        <v>51.12</v>
      </c>
      <c r="G7" s="95">
        <f>'Long-Term Spreads'!N6</f>
        <v>50.19</v>
      </c>
    </row>
    <row r="8" spans="1:7" ht="14.45" x14ac:dyDescent="0.3">
      <c r="A8" s="93">
        <f t="shared" ref="A8:A35" si="0">A7+1</f>
        <v>3</v>
      </c>
      <c r="B8" s="105">
        <v>60.850015724752282</v>
      </c>
      <c r="C8" s="96">
        <v>60.072499999999998</v>
      </c>
      <c r="D8" s="95">
        <v>59.744999999999997</v>
      </c>
      <c r="E8" s="95">
        <f>'[2]Long-Term Spreads'!B7</f>
        <v>58.78</v>
      </c>
      <c r="F8" s="95">
        <f>'Long-Term Spreads'!B7</f>
        <v>57.984999999999999</v>
      </c>
      <c r="G8" s="95">
        <f>'Long-Term Spreads'!N7</f>
        <v>56.945</v>
      </c>
    </row>
    <row r="9" spans="1:7" ht="14.45" x14ac:dyDescent="0.3">
      <c r="A9" s="93">
        <f t="shared" si="0"/>
        <v>4</v>
      </c>
      <c r="B9" s="105">
        <v>67.5421428645638</v>
      </c>
      <c r="C9" s="96">
        <v>66.685000000000002</v>
      </c>
      <c r="D9" s="95">
        <v>66.819999999999993</v>
      </c>
      <c r="E9" s="95">
        <f>'[2]Long-Term Spreads'!B8</f>
        <v>65.72</v>
      </c>
      <c r="F9" s="95">
        <f>'Long-Term Spreads'!B8</f>
        <v>64.849999999999994</v>
      </c>
      <c r="G9" s="95">
        <f>'Long-Term Spreads'!N8</f>
        <v>63.7</v>
      </c>
    </row>
    <row r="10" spans="1:7" ht="14.45" x14ac:dyDescent="0.3">
      <c r="A10" s="93">
        <f t="shared" si="0"/>
        <v>5</v>
      </c>
      <c r="B10" s="105">
        <v>74.234270004375333</v>
      </c>
      <c r="C10" s="96">
        <v>73.297499999999999</v>
      </c>
      <c r="D10" s="95">
        <v>72.944999999999993</v>
      </c>
      <c r="E10" s="95">
        <f>'[2]Long-Term Spreads'!B9</f>
        <v>71.935000000000002</v>
      </c>
      <c r="F10" s="95">
        <f>'Long-Term Spreads'!B9</f>
        <v>71.064999999999998</v>
      </c>
      <c r="G10" s="95">
        <f>'Long-Term Spreads'!N9</f>
        <v>69.95</v>
      </c>
    </row>
    <row r="11" spans="1:7" ht="14.45" x14ac:dyDescent="0.3">
      <c r="A11" s="93">
        <f t="shared" si="0"/>
        <v>6</v>
      </c>
      <c r="B11" s="105">
        <v>80.926397144186851</v>
      </c>
      <c r="C11" s="96">
        <v>79.91</v>
      </c>
      <c r="D11" s="95">
        <v>79.069999999999993</v>
      </c>
      <c r="E11" s="95">
        <f>'[2]Long-Term Spreads'!B10</f>
        <v>78.150000000000006</v>
      </c>
      <c r="F11" s="95">
        <f>'Long-Term Spreads'!B10</f>
        <v>77.28</v>
      </c>
      <c r="G11" s="95">
        <f>'Long-Term Spreads'!N10</f>
        <v>76.2</v>
      </c>
    </row>
    <row r="12" spans="1:7" ht="14.45" x14ac:dyDescent="0.3">
      <c r="A12" s="93">
        <f t="shared" si="0"/>
        <v>7</v>
      </c>
      <c r="B12" s="105">
        <v>82.286043957552536</v>
      </c>
      <c r="C12" s="96">
        <v>81.446666666666658</v>
      </c>
      <c r="D12" s="95">
        <v>80.743333333333325</v>
      </c>
      <c r="E12" s="95">
        <f>'[2]Long-Term Spreads'!B11</f>
        <v>79.820000000000007</v>
      </c>
      <c r="F12" s="95">
        <f>'Long-Term Spreads'!B11</f>
        <v>78.993333333333339</v>
      </c>
      <c r="G12" s="95">
        <f>'Long-Term Spreads'!N11</f>
        <v>77.983333333333334</v>
      </c>
    </row>
    <row r="13" spans="1:7" ht="14.45" x14ac:dyDescent="0.3">
      <c r="A13" s="93">
        <f t="shared" si="0"/>
        <v>8</v>
      </c>
      <c r="B13" s="105">
        <v>83.645690770918236</v>
      </c>
      <c r="C13" s="96">
        <v>82.983333333333334</v>
      </c>
      <c r="D13" s="95">
        <v>82.416666666666671</v>
      </c>
      <c r="E13" s="95">
        <f>'[2]Long-Term Spreads'!B12</f>
        <v>81.489999999999995</v>
      </c>
      <c r="F13" s="95">
        <f>'Long-Term Spreads'!B12</f>
        <v>80.706666666666663</v>
      </c>
      <c r="G13" s="95">
        <f>'Long-Term Spreads'!N12</f>
        <v>79.766666666666666</v>
      </c>
    </row>
    <row r="14" spans="1:7" ht="14.45" x14ac:dyDescent="0.3">
      <c r="A14" s="93">
        <f t="shared" si="0"/>
        <v>9</v>
      </c>
      <c r="B14" s="105">
        <v>85.005337584283922</v>
      </c>
      <c r="C14" s="96">
        <v>84.52</v>
      </c>
      <c r="D14" s="95">
        <v>84.09</v>
      </c>
      <c r="E14" s="95">
        <f>'[2]Long-Term Spreads'!B13</f>
        <v>83.16</v>
      </c>
      <c r="F14" s="95">
        <f>'Long-Term Spreads'!B13</f>
        <v>82.42</v>
      </c>
      <c r="G14" s="95">
        <f>'Long-Term Spreads'!N13</f>
        <v>81.55</v>
      </c>
    </row>
    <row r="15" spans="1:7" ht="14.45" x14ac:dyDescent="0.3">
      <c r="A15" s="93">
        <f t="shared" si="0"/>
        <v>10</v>
      </c>
      <c r="B15" s="105">
        <v>86.22867782308137</v>
      </c>
      <c r="C15" s="96">
        <v>85.91823529411765</v>
      </c>
      <c r="D15" s="95">
        <v>85.52000000000001</v>
      </c>
      <c r="E15" s="95">
        <f>'[2]Long-Term Spreads'!B14</f>
        <v>84.624705882352941</v>
      </c>
      <c r="F15" s="95">
        <f>'Long-Term Spreads'!B14</f>
        <v>83.921764705882353</v>
      </c>
      <c r="G15" s="95">
        <f>'Long-Term Spreads'!N14</f>
        <v>83.099411764705877</v>
      </c>
    </row>
    <row r="16" spans="1:7" ht="14.45" x14ac:dyDescent="0.3">
      <c r="A16" s="93">
        <f t="shared" si="0"/>
        <v>11</v>
      </c>
      <c r="B16" s="105">
        <v>87.452018061878817</v>
      </c>
      <c r="C16" s="96">
        <v>87.316470588235291</v>
      </c>
      <c r="D16" s="95">
        <v>86.95</v>
      </c>
      <c r="E16" s="95">
        <f>'[2]Long-Term Spreads'!B15</f>
        <v>86.089411764705886</v>
      </c>
      <c r="F16" s="95">
        <f>'Long-Term Spreads'!B15</f>
        <v>85.423529411764704</v>
      </c>
      <c r="G16" s="95">
        <f>'Long-Term Spreads'!N15</f>
        <v>84.648823529411757</v>
      </c>
    </row>
    <row r="17" spans="1:7" ht="14.45" x14ac:dyDescent="0.3">
      <c r="A17" s="93">
        <f t="shared" si="0"/>
        <v>12</v>
      </c>
      <c r="B17" s="105">
        <v>88.675358300676265</v>
      </c>
      <c r="C17" s="96">
        <v>88.714705882352945</v>
      </c>
      <c r="D17" s="95">
        <v>88.38000000000001</v>
      </c>
      <c r="E17" s="95">
        <f>'[2]Long-Term Spreads'!B16</f>
        <v>87.554117647058817</v>
      </c>
      <c r="F17" s="95">
        <f>'Long-Term Spreads'!B16</f>
        <v>86.925294117647056</v>
      </c>
      <c r="G17" s="95">
        <f>'Long-Term Spreads'!N16</f>
        <v>86.198235294117637</v>
      </c>
    </row>
    <row r="18" spans="1:7" ht="14.45" x14ac:dyDescent="0.3">
      <c r="A18" s="93">
        <f t="shared" si="0"/>
        <v>13</v>
      </c>
      <c r="B18" s="105">
        <v>89.898698539473713</v>
      </c>
      <c r="C18" s="96">
        <v>90.112941176470585</v>
      </c>
      <c r="D18" s="95">
        <v>89.81</v>
      </c>
      <c r="E18" s="95">
        <f>'[2]Long-Term Spreads'!B17</f>
        <v>89.018823529411762</v>
      </c>
      <c r="F18" s="95">
        <f>'Long-Term Spreads'!B17</f>
        <v>88.427058823529421</v>
      </c>
      <c r="G18" s="95">
        <f>'Long-Term Spreads'!N17</f>
        <v>87.747647058823532</v>
      </c>
    </row>
    <row r="19" spans="1:7" ht="14.45" x14ac:dyDescent="0.3">
      <c r="A19" s="93">
        <f t="shared" si="0"/>
        <v>14</v>
      </c>
      <c r="B19" s="105">
        <v>91.122038778271161</v>
      </c>
      <c r="C19" s="96">
        <v>91.511176470588239</v>
      </c>
      <c r="D19" s="95">
        <v>91.240000000000009</v>
      </c>
      <c r="E19" s="95">
        <f>'[2]Long-Term Spreads'!B18</f>
        <v>90.483529411764707</v>
      </c>
      <c r="F19" s="95">
        <f>'Long-Term Spreads'!B18</f>
        <v>89.928823529411773</v>
      </c>
      <c r="G19" s="95">
        <f>'Long-Term Spreads'!N18</f>
        <v>89.297058823529412</v>
      </c>
    </row>
    <row r="20" spans="1:7" ht="14.45" x14ac:dyDescent="0.3">
      <c r="A20" s="93">
        <f t="shared" si="0"/>
        <v>15</v>
      </c>
      <c r="B20" s="105">
        <v>92.345379017068609</v>
      </c>
      <c r="C20" s="96">
        <v>92.909411764705879</v>
      </c>
      <c r="D20" s="95">
        <v>92.67</v>
      </c>
      <c r="E20" s="95">
        <f>'[2]Long-Term Spreads'!B19</f>
        <v>91.948235294117652</v>
      </c>
      <c r="F20" s="95">
        <f>'Long-Term Spreads'!B19</f>
        <v>91.430588235294124</v>
      </c>
      <c r="G20" s="95">
        <f>'Long-Term Spreads'!N19</f>
        <v>90.846470588235292</v>
      </c>
    </row>
    <row r="21" spans="1:7" ht="14.45" x14ac:dyDescent="0.3">
      <c r="A21" s="93">
        <f t="shared" si="0"/>
        <v>16</v>
      </c>
      <c r="B21" s="105">
        <v>93.568719255866057</v>
      </c>
      <c r="C21" s="96">
        <v>94.307647058823534</v>
      </c>
      <c r="D21" s="95">
        <v>94.100000000000009</v>
      </c>
      <c r="E21" s="95">
        <f>'[2]Long-Term Spreads'!B20</f>
        <v>93.412941176470582</v>
      </c>
      <c r="F21" s="95">
        <f>'Long-Term Spreads'!B20</f>
        <v>92.932352941176475</v>
      </c>
      <c r="G21" s="95">
        <f>'Long-Term Spreads'!N20</f>
        <v>92.395882352941172</v>
      </c>
    </row>
    <row r="22" spans="1:7" ht="14.45" x14ac:dyDescent="0.3">
      <c r="A22" s="93">
        <f t="shared" si="0"/>
        <v>17</v>
      </c>
      <c r="B22" s="105">
        <v>94.792059494663505</v>
      </c>
      <c r="C22" s="96">
        <v>95.705882352941174</v>
      </c>
      <c r="D22" s="95">
        <v>95.53</v>
      </c>
      <c r="E22" s="95">
        <f>'[2]Long-Term Spreads'!B21</f>
        <v>94.877647058823527</v>
      </c>
      <c r="F22" s="95">
        <f>'Long-Term Spreads'!B21</f>
        <v>94.434117647058827</v>
      </c>
      <c r="G22" s="95">
        <f>'Long-Term Spreads'!N21</f>
        <v>93.945294117647052</v>
      </c>
    </row>
    <row r="23" spans="1:7" ht="14.45" x14ac:dyDescent="0.3">
      <c r="A23" s="93">
        <f t="shared" si="0"/>
        <v>18</v>
      </c>
      <c r="B23" s="105">
        <v>96.015399733460953</v>
      </c>
      <c r="C23" s="96">
        <v>97.104117647058828</v>
      </c>
      <c r="D23" s="95">
        <v>96.960000000000008</v>
      </c>
      <c r="E23" s="95">
        <f>'[2]Long-Term Spreads'!B22</f>
        <v>96.342352941176472</v>
      </c>
      <c r="F23" s="95">
        <f>'Long-Term Spreads'!B22</f>
        <v>95.935882352941178</v>
      </c>
      <c r="G23" s="95">
        <f>'Long-Term Spreads'!N22</f>
        <v>95.494705882352946</v>
      </c>
    </row>
    <row r="24" spans="1:7" ht="14.45" x14ac:dyDescent="0.3">
      <c r="A24" s="93">
        <f t="shared" si="0"/>
        <v>19</v>
      </c>
      <c r="B24" s="105">
        <v>97.238739972258401</v>
      </c>
      <c r="C24" s="96">
        <v>98.502352941176468</v>
      </c>
      <c r="D24" s="95">
        <v>98.39</v>
      </c>
      <c r="E24" s="95">
        <f>'[2]Long-Term Spreads'!B23</f>
        <v>97.807058823529417</v>
      </c>
      <c r="F24" s="95">
        <f>'Long-Term Spreads'!B23</f>
        <v>97.437647058823529</v>
      </c>
      <c r="G24" s="95">
        <f>'Long-Term Spreads'!N23</f>
        <v>97.044117647058826</v>
      </c>
    </row>
    <row r="25" spans="1:7" ht="14.45" x14ac:dyDescent="0.3">
      <c r="A25" s="93">
        <f t="shared" si="0"/>
        <v>20</v>
      </c>
      <c r="B25" s="105">
        <v>98.462080211055849</v>
      </c>
      <c r="C25" s="96">
        <v>99.900588235294123</v>
      </c>
      <c r="D25" s="95">
        <v>99.820000000000007</v>
      </c>
      <c r="E25" s="95">
        <f>'[2]Long-Term Spreads'!B24</f>
        <v>99.271764705882362</v>
      </c>
      <c r="F25" s="95">
        <f>'Long-Term Spreads'!B24</f>
        <v>98.939411764705881</v>
      </c>
      <c r="G25" s="95">
        <f>'Long-Term Spreads'!N24</f>
        <v>98.593529411764706</v>
      </c>
    </row>
    <row r="26" spans="1:7" ht="14.45" x14ac:dyDescent="0.3">
      <c r="A26" s="93">
        <f t="shared" si="0"/>
        <v>21</v>
      </c>
      <c r="B26" s="105">
        <v>99.685420449853297</v>
      </c>
      <c r="C26" s="96">
        <v>101.29882352941178</v>
      </c>
      <c r="D26" s="95">
        <v>101.25</v>
      </c>
      <c r="E26" s="95">
        <f>'[2]Long-Term Spreads'!B25</f>
        <v>100.73647058823529</v>
      </c>
      <c r="F26" s="95">
        <f>'Long-Term Spreads'!B25</f>
        <v>100.44117647058823</v>
      </c>
      <c r="G26" s="95">
        <f>'Long-Term Spreads'!N25</f>
        <v>100.14294117647059</v>
      </c>
    </row>
    <row r="27" spans="1:7" ht="14.45" x14ac:dyDescent="0.3">
      <c r="A27" s="93">
        <f t="shared" si="0"/>
        <v>22</v>
      </c>
      <c r="B27" s="105">
        <v>100.90876068865074</v>
      </c>
      <c r="C27" s="96">
        <v>102.69705882352942</v>
      </c>
      <c r="D27" s="95">
        <v>102.68</v>
      </c>
      <c r="E27" s="95">
        <f>'[2]Long-Term Spreads'!B26</f>
        <v>102.20117647058824</v>
      </c>
      <c r="F27" s="95">
        <f>'Long-Term Spreads'!B26</f>
        <v>101.94294117647058</v>
      </c>
      <c r="G27" s="95">
        <f>'Long-Term Spreads'!N26</f>
        <v>101.69235294117647</v>
      </c>
    </row>
    <row r="28" spans="1:7" ht="14.45" x14ac:dyDescent="0.3">
      <c r="A28" s="93">
        <f t="shared" si="0"/>
        <v>23</v>
      </c>
      <c r="B28" s="105">
        <v>102.13210092744819</v>
      </c>
      <c r="C28" s="96">
        <v>104.09529411764706</v>
      </c>
      <c r="D28" s="95">
        <v>104.11000000000001</v>
      </c>
      <c r="E28" s="95">
        <f>'[2]Long-Term Spreads'!B27</f>
        <v>103.66588235294118</v>
      </c>
      <c r="F28" s="95">
        <f>'Long-Term Spreads'!B27</f>
        <v>103.44470588235295</v>
      </c>
      <c r="G28" s="95">
        <f>'Long-Term Spreads'!N27</f>
        <v>103.24176470588236</v>
      </c>
    </row>
    <row r="29" spans="1:7" ht="14.45" x14ac:dyDescent="0.3">
      <c r="A29" s="93">
        <f t="shared" si="0"/>
        <v>24</v>
      </c>
      <c r="B29" s="105">
        <v>103.35544116624564</v>
      </c>
      <c r="C29" s="96">
        <v>105.49352941176471</v>
      </c>
      <c r="D29" s="95">
        <v>105.54</v>
      </c>
      <c r="E29" s="95">
        <f>'[2]Long-Term Spreads'!B28</f>
        <v>105.13058823529411</v>
      </c>
      <c r="F29" s="95">
        <f>'Long-Term Spreads'!B28</f>
        <v>104.9464705882353</v>
      </c>
      <c r="G29" s="95">
        <f>'Long-Term Spreads'!N28</f>
        <v>104.79117647058823</v>
      </c>
    </row>
    <row r="30" spans="1:7" ht="14.45" x14ac:dyDescent="0.3">
      <c r="A30" s="93">
        <f t="shared" si="0"/>
        <v>25</v>
      </c>
      <c r="B30" s="105">
        <v>104.57878140504309</v>
      </c>
      <c r="C30" s="96">
        <v>106.89176470588237</v>
      </c>
      <c r="D30" s="95">
        <v>106.97</v>
      </c>
      <c r="E30" s="95">
        <f>'[2]Long-Term Spreads'!B29</f>
        <v>106.59529411764706</v>
      </c>
      <c r="F30" s="95">
        <f>'Long-Term Spreads'!B29</f>
        <v>106.44823529411765</v>
      </c>
      <c r="G30" s="95">
        <f>'Long-Term Spreads'!N29</f>
        <v>106.34058823529412</v>
      </c>
    </row>
    <row r="31" spans="1:7" ht="14.45" x14ac:dyDescent="0.3">
      <c r="A31" s="93">
        <f t="shared" si="0"/>
        <v>26</v>
      </c>
      <c r="B31" s="105">
        <v>105.80212164384054</v>
      </c>
      <c r="C31" s="96">
        <v>108.29</v>
      </c>
      <c r="D31" s="95">
        <v>108.4</v>
      </c>
      <c r="E31" s="95">
        <f>'[2]Long-Term Spreads'!B30</f>
        <v>108.06</v>
      </c>
      <c r="F31" s="95">
        <f>'Long-Term Spreads'!B30</f>
        <v>107.95</v>
      </c>
      <c r="G31" s="95">
        <f>'Long-Term Spreads'!N30</f>
        <v>107.89</v>
      </c>
    </row>
    <row r="32" spans="1:7" ht="14.45" x14ac:dyDescent="0.3">
      <c r="A32" s="93">
        <f t="shared" si="0"/>
        <v>27</v>
      </c>
      <c r="B32" s="105">
        <v>107.02546188263798</v>
      </c>
      <c r="C32" s="96">
        <v>109.68823529411765</v>
      </c>
      <c r="D32" s="95">
        <v>109.83000000000001</v>
      </c>
      <c r="E32" s="95">
        <f>'[2]Long-Term Spreads'!B31</f>
        <v>109.52470588235295</v>
      </c>
      <c r="F32" s="95">
        <f>'Long-Term Spreads'!B31</f>
        <v>109.45176470588235</v>
      </c>
      <c r="G32" s="95">
        <f>'Long-Term Spreads'!N31</f>
        <v>109.43941176470588</v>
      </c>
    </row>
    <row r="33" spans="1:7" ht="14.45" x14ac:dyDescent="0.3">
      <c r="A33" s="93">
        <f t="shared" si="0"/>
        <v>28</v>
      </c>
      <c r="B33" s="105">
        <v>108.24880212143543</v>
      </c>
      <c r="C33" s="96">
        <v>111.0864705882353</v>
      </c>
      <c r="D33" s="95">
        <v>111.26</v>
      </c>
      <c r="E33" s="95">
        <f>'[2]Long-Term Spreads'!B32</f>
        <v>110.98941176470589</v>
      </c>
      <c r="F33" s="95">
        <f>'Long-Term Spreads'!B32</f>
        <v>110.95352941176472</v>
      </c>
      <c r="G33" s="95">
        <f>'Long-Term Spreads'!N32</f>
        <v>110.98882352941176</v>
      </c>
    </row>
    <row r="34" spans="1:7" ht="14.45" x14ac:dyDescent="0.3">
      <c r="A34" s="93">
        <f t="shared" si="0"/>
        <v>29</v>
      </c>
      <c r="B34" s="105">
        <v>109.47214236023288</v>
      </c>
      <c r="C34" s="96">
        <v>112.48470588235296</v>
      </c>
      <c r="D34" s="95">
        <v>112.69</v>
      </c>
      <c r="E34" s="95">
        <f>'[2]Long-Term Spreads'!B33</f>
        <v>112.45411764705882</v>
      </c>
      <c r="F34" s="95">
        <f>'Long-Term Spreads'!B33</f>
        <v>112.45529411764707</v>
      </c>
      <c r="G34" s="95">
        <f>'Long-Term Spreads'!N33</f>
        <v>112.53823529411764</v>
      </c>
    </row>
    <row r="35" spans="1:7" ht="14.45" x14ac:dyDescent="0.3">
      <c r="A35" s="93">
        <f t="shared" si="0"/>
        <v>30</v>
      </c>
      <c r="B35" s="105">
        <v>110.69548259903033</v>
      </c>
      <c r="C35" s="96">
        <v>113.8829411764706</v>
      </c>
      <c r="D35" s="95">
        <v>114.12</v>
      </c>
      <c r="E35" s="95">
        <f>'[2]Long-Term Spreads'!B34</f>
        <v>113.91882352941177</v>
      </c>
      <c r="F35" s="95">
        <f>'Long-Term Spreads'!B34</f>
        <v>113.95705882352942</v>
      </c>
      <c r="G35" s="95">
        <f>'Long-Term Spreads'!N34</f>
        <v>114.08764705882353</v>
      </c>
    </row>
    <row r="36" spans="1:7" ht="14.45" x14ac:dyDescent="0.3">
      <c r="A36" s="7"/>
      <c r="B36" s="103"/>
      <c r="C36" s="104"/>
      <c r="D36" s="7"/>
      <c r="E36" s="7"/>
    </row>
    <row r="37" spans="1:7" ht="14.45" x14ac:dyDescent="0.3">
      <c r="A37" s="7"/>
      <c r="B37" s="7"/>
      <c r="C37" s="7"/>
      <c r="D37" s="7"/>
      <c r="E37" s="7"/>
    </row>
    <row r="38" spans="1:7" ht="14.45" x14ac:dyDescent="0.3">
      <c r="A38" s="7" t="s">
        <v>56</v>
      </c>
      <c r="B38" s="7"/>
      <c r="C38" s="7"/>
      <c r="D38" s="7"/>
      <c r="E38" s="7"/>
      <c r="F38" s="7"/>
    </row>
    <row r="39" spans="1:7" ht="14.45" x14ac:dyDescent="0.3">
      <c r="A39" s="91" t="s">
        <v>52</v>
      </c>
      <c r="B39" s="92"/>
      <c r="C39" s="37"/>
      <c r="D39" s="37"/>
      <c r="E39" s="37"/>
      <c r="F39" s="37"/>
    </row>
    <row r="40" spans="1:7" ht="14.45" x14ac:dyDescent="0.3">
      <c r="A40" s="34" t="str">
        <f>+$A$5</f>
        <v>Maturity</v>
      </c>
      <c r="B40" s="94">
        <f>+$B$5</f>
        <v>41912</v>
      </c>
      <c r="C40" s="94">
        <f>+$C$5</f>
        <v>42004</v>
      </c>
      <c r="D40" s="94">
        <f>+$D$5</f>
        <v>42094</v>
      </c>
      <c r="E40" s="94">
        <f>+$E$5</f>
        <v>42185</v>
      </c>
      <c r="F40" s="94">
        <f>+$F$5</f>
        <v>42277</v>
      </c>
      <c r="G40" s="94">
        <f>+$G$5</f>
        <v>42369</v>
      </c>
    </row>
    <row r="41" spans="1:7" x14ac:dyDescent="0.25">
      <c r="A41" s="93">
        <v>1</v>
      </c>
      <c r="B41" s="105">
        <v>62.292578393562501</v>
      </c>
      <c r="C41" s="96">
        <v>61.522499999999994</v>
      </c>
      <c r="D41" s="95">
        <v>59.17</v>
      </c>
      <c r="E41" s="95">
        <f>'[2]Long-Term Spreads'!D5</f>
        <v>58.260000000000005</v>
      </c>
      <c r="F41" s="95">
        <f>'Long-Term Spreads'!D5</f>
        <v>57.610000000000007</v>
      </c>
      <c r="G41" s="95">
        <f>'Long-Term Spreads'!P5</f>
        <v>56.885000000000005</v>
      </c>
    </row>
    <row r="42" spans="1:7" x14ac:dyDescent="0.25">
      <c r="A42" s="93">
        <f>A41+1</f>
        <v>2</v>
      </c>
      <c r="B42" s="105">
        <v>71.091908548898161</v>
      </c>
      <c r="C42" s="96">
        <v>70.33</v>
      </c>
      <c r="D42" s="95">
        <v>69.7</v>
      </c>
      <c r="E42" s="95">
        <f>'[2]Long-Term Spreads'!D6</f>
        <v>68.84</v>
      </c>
      <c r="F42" s="95">
        <f>'Long-Term Spreads'!D6</f>
        <v>68.2</v>
      </c>
      <c r="G42" s="95">
        <f>'Long-Term Spreads'!P6</f>
        <v>67.42</v>
      </c>
    </row>
    <row r="43" spans="1:7" x14ac:dyDescent="0.25">
      <c r="A43" s="93">
        <f t="shared" ref="A43:A70" si="1">A42+1</f>
        <v>3</v>
      </c>
      <c r="B43" s="105">
        <v>79.891238704233814</v>
      </c>
      <c r="C43" s="96">
        <v>79.137500000000003</v>
      </c>
      <c r="D43" s="95">
        <v>80.23</v>
      </c>
      <c r="E43" s="95">
        <f>'[2]Long-Term Spreads'!D7</f>
        <v>79.42</v>
      </c>
      <c r="F43" s="95">
        <f>'Long-Term Spreads'!D7</f>
        <v>78.789999999999992</v>
      </c>
      <c r="G43" s="95">
        <f>'Long-Term Spreads'!P7</f>
        <v>77.954999999999998</v>
      </c>
    </row>
    <row r="44" spans="1:7" x14ac:dyDescent="0.25">
      <c r="A44" s="93">
        <f t="shared" si="1"/>
        <v>4</v>
      </c>
      <c r="B44" s="105">
        <v>88.690568859569481</v>
      </c>
      <c r="C44" s="96">
        <v>87.944999999999993</v>
      </c>
      <c r="D44" s="95">
        <v>90.76</v>
      </c>
      <c r="E44" s="95">
        <f>'[2]Long-Term Spreads'!D8</f>
        <v>90</v>
      </c>
      <c r="F44" s="95">
        <f>'Long-Term Spreads'!D8</f>
        <v>89.38</v>
      </c>
      <c r="G44" s="95">
        <f>'Long-Term Spreads'!P8</f>
        <v>88.49</v>
      </c>
    </row>
    <row r="45" spans="1:7" x14ac:dyDescent="0.25">
      <c r="A45" s="93">
        <f t="shared" si="1"/>
        <v>5</v>
      </c>
      <c r="B45" s="105">
        <v>97.489899014905149</v>
      </c>
      <c r="C45" s="96">
        <v>96.752499999999998</v>
      </c>
      <c r="D45" s="95">
        <v>97.925000000000011</v>
      </c>
      <c r="E45" s="95">
        <f>'[2]Long-Term Spreads'!D9</f>
        <v>97.05</v>
      </c>
      <c r="F45" s="95">
        <f>'Long-Term Spreads'!D9</f>
        <v>96.394999999999996</v>
      </c>
      <c r="G45" s="95">
        <f>'Long-Term Spreads'!P9</f>
        <v>95.44</v>
      </c>
    </row>
    <row r="46" spans="1:7" x14ac:dyDescent="0.25">
      <c r="A46" s="93">
        <f t="shared" si="1"/>
        <v>6</v>
      </c>
      <c r="B46" s="105">
        <v>106.2892291702408</v>
      </c>
      <c r="C46" s="96">
        <v>105.56</v>
      </c>
      <c r="D46" s="95">
        <v>105.09</v>
      </c>
      <c r="E46" s="95">
        <f>'[2]Long-Term Spreads'!D10</f>
        <v>104.1</v>
      </c>
      <c r="F46" s="95">
        <f>'Long-Term Spreads'!D10</f>
        <v>103.41</v>
      </c>
      <c r="G46" s="95">
        <f>'Long-Term Spreads'!P10</f>
        <v>102.39</v>
      </c>
    </row>
    <row r="47" spans="1:7" x14ac:dyDescent="0.25">
      <c r="A47" s="93">
        <f t="shared" si="1"/>
        <v>7</v>
      </c>
      <c r="B47" s="105">
        <v>109.66172703532163</v>
      </c>
      <c r="C47" s="96">
        <v>108.97666666666667</v>
      </c>
      <c r="D47" s="95">
        <v>108.60333333333334</v>
      </c>
      <c r="E47" s="95">
        <f>'[2]Long-Term Spreads'!D11</f>
        <v>107.70333333333333</v>
      </c>
      <c r="F47" s="95">
        <f>'Long-Term Spreads'!D11</f>
        <v>107.11</v>
      </c>
      <c r="G47" s="95">
        <f>'Long-Term Spreads'!P11</f>
        <v>106.13333333333334</v>
      </c>
    </row>
    <row r="48" spans="1:7" x14ac:dyDescent="0.25">
      <c r="A48" s="93">
        <f t="shared" si="1"/>
        <v>8</v>
      </c>
      <c r="B48" s="105">
        <v>113.03422490040246</v>
      </c>
      <c r="C48" s="96">
        <v>112.39333333333333</v>
      </c>
      <c r="D48" s="95">
        <v>112.11666666666666</v>
      </c>
      <c r="E48" s="95">
        <f>'[2]Long-Term Spreads'!D12</f>
        <v>111.30666666666666</v>
      </c>
      <c r="F48" s="95">
        <f>'Long-Term Spreads'!D12</f>
        <v>110.81</v>
      </c>
      <c r="G48" s="95">
        <f>'Long-Term Spreads'!P12</f>
        <v>109.87666666666667</v>
      </c>
    </row>
    <row r="49" spans="1:7" x14ac:dyDescent="0.25">
      <c r="A49" s="93">
        <f t="shared" si="1"/>
        <v>9</v>
      </c>
      <c r="B49" s="105">
        <v>116.40672276548329</v>
      </c>
      <c r="C49" s="96">
        <v>115.81</v>
      </c>
      <c r="D49" s="95">
        <v>115.63</v>
      </c>
      <c r="E49" s="95">
        <f>'[2]Long-Term Spreads'!D13</f>
        <v>114.91</v>
      </c>
      <c r="F49" s="95">
        <f>'Long-Term Spreads'!D13</f>
        <v>114.51</v>
      </c>
      <c r="G49" s="95">
        <f>'Long-Term Spreads'!P13</f>
        <v>113.62</v>
      </c>
    </row>
    <row r="50" spans="1:7" x14ac:dyDescent="0.25">
      <c r="A50" s="93">
        <f t="shared" si="1"/>
        <v>10</v>
      </c>
      <c r="B50" s="105">
        <v>117.66399107976339</v>
      </c>
      <c r="C50" s="96">
        <v>117.10000000000001</v>
      </c>
      <c r="D50" s="95">
        <v>116.93533333333333</v>
      </c>
      <c r="E50" s="95">
        <f>'[2]Long-Term Spreads'!D14</f>
        <v>116.21533333333333</v>
      </c>
      <c r="F50" s="95">
        <f>'Long-Term Spreads'!D14</f>
        <v>115.81333333333333</v>
      </c>
      <c r="G50" s="95">
        <f>'Long-Term Spreads'!P14</f>
        <v>114.94333333333334</v>
      </c>
    </row>
    <row r="51" spans="1:7" x14ac:dyDescent="0.25">
      <c r="A51" s="93">
        <f t="shared" si="1"/>
        <v>11</v>
      </c>
      <c r="B51" s="105">
        <v>118.92125939404349</v>
      </c>
      <c r="C51" s="96">
        <v>118.39</v>
      </c>
      <c r="D51" s="95">
        <v>118.24066666666667</v>
      </c>
      <c r="E51" s="95">
        <f>'[2]Long-Term Spreads'!D15</f>
        <v>117.52066666666667</v>
      </c>
      <c r="F51" s="95">
        <f>'Long-Term Spreads'!D15</f>
        <v>117.11666666666667</v>
      </c>
      <c r="G51" s="95">
        <f>'Long-Term Spreads'!P15</f>
        <v>116.26666666666667</v>
      </c>
    </row>
    <row r="52" spans="1:7" x14ac:dyDescent="0.25">
      <c r="A52" s="93">
        <f t="shared" si="1"/>
        <v>12</v>
      </c>
      <c r="B52" s="105">
        <v>120.17852770832359</v>
      </c>
      <c r="C52" s="96">
        <v>119.68</v>
      </c>
      <c r="D52" s="95">
        <v>119.54599999999999</v>
      </c>
      <c r="E52" s="95">
        <f>'[2]Long-Term Spreads'!D16</f>
        <v>118.82599999999999</v>
      </c>
      <c r="F52" s="95">
        <f>'Long-Term Spreads'!D16</f>
        <v>118.42</v>
      </c>
      <c r="G52" s="95">
        <f>'Long-Term Spreads'!P16</f>
        <v>117.59</v>
      </c>
    </row>
    <row r="53" spans="1:7" x14ac:dyDescent="0.25">
      <c r="A53" s="93">
        <f t="shared" si="1"/>
        <v>13</v>
      </c>
      <c r="B53" s="105">
        <v>121.43579602260368</v>
      </c>
      <c r="C53" s="96">
        <v>120.97</v>
      </c>
      <c r="D53" s="95">
        <v>120.85133333333333</v>
      </c>
      <c r="E53" s="95">
        <f>'[2]Long-Term Spreads'!D17</f>
        <v>120.13133333333333</v>
      </c>
      <c r="F53" s="95">
        <f>'Long-Term Spreads'!D17</f>
        <v>119.72333333333334</v>
      </c>
      <c r="G53" s="95">
        <f>'Long-Term Spreads'!P17</f>
        <v>118.91333333333334</v>
      </c>
    </row>
    <row r="54" spans="1:7" x14ac:dyDescent="0.25">
      <c r="A54" s="93">
        <f t="shared" si="1"/>
        <v>14</v>
      </c>
      <c r="B54" s="105">
        <v>122.69306433688378</v>
      </c>
      <c r="C54" s="96">
        <v>122.26</v>
      </c>
      <c r="D54" s="95">
        <v>122.15666666666667</v>
      </c>
      <c r="E54" s="95">
        <f>'[2]Long-Term Spreads'!D18</f>
        <v>121.43666666666667</v>
      </c>
      <c r="F54" s="95">
        <f>'Long-Term Spreads'!D18</f>
        <v>121.02666666666667</v>
      </c>
      <c r="G54" s="95">
        <f>'Long-Term Spreads'!P18</f>
        <v>120.23666666666666</v>
      </c>
    </row>
    <row r="55" spans="1:7" x14ac:dyDescent="0.25">
      <c r="A55" s="93">
        <f t="shared" si="1"/>
        <v>15</v>
      </c>
      <c r="B55" s="105">
        <v>123.95033265116388</v>
      </c>
      <c r="C55" s="96">
        <v>123.55</v>
      </c>
      <c r="D55" s="95">
        <v>123.462</v>
      </c>
      <c r="E55" s="95">
        <f>'[2]Long-Term Spreads'!D19</f>
        <v>122.742</v>
      </c>
      <c r="F55" s="95">
        <f>'Long-Term Spreads'!D19</f>
        <v>122.33</v>
      </c>
      <c r="G55" s="95">
        <f>'Long-Term Spreads'!P19</f>
        <v>121.56</v>
      </c>
    </row>
    <row r="56" spans="1:7" x14ac:dyDescent="0.25">
      <c r="A56" s="93">
        <f t="shared" si="1"/>
        <v>16</v>
      </c>
      <c r="B56" s="105">
        <v>125.20760096544397</v>
      </c>
      <c r="C56" s="96">
        <v>124.84</v>
      </c>
      <c r="D56" s="95">
        <v>124.76733333333334</v>
      </c>
      <c r="E56" s="95">
        <f>'[2]Long-Term Spreads'!D20</f>
        <v>124.04733333333334</v>
      </c>
      <c r="F56" s="95">
        <f>'Long-Term Spreads'!D20</f>
        <v>123.63333333333334</v>
      </c>
      <c r="G56" s="95">
        <f>'Long-Term Spreads'!P20</f>
        <v>122.88333333333334</v>
      </c>
    </row>
    <row r="57" spans="1:7" x14ac:dyDescent="0.25">
      <c r="A57" s="93">
        <f t="shared" si="1"/>
        <v>17</v>
      </c>
      <c r="B57" s="105">
        <v>126.46486927972407</v>
      </c>
      <c r="C57" s="96">
        <v>126.13</v>
      </c>
      <c r="D57" s="95">
        <v>126.07266666666666</v>
      </c>
      <c r="E57" s="95">
        <f>'[2]Long-Term Spreads'!D21</f>
        <v>125.35266666666666</v>
      </c>
      <c r="F57" s="95">
        <f>'Long-Term Spreads'!D21</f>
        <v>124.93666666666667</v>
      </c>
      <c r="G57" s="95">
        <f>'Long-Term Spreads'!P21</f>
        <v>124.20666666666666</v>
      </c>
    </row>
    <row r="58" spans="1:7" x14ac:dyDescent="0.25">
      <c r="A58" s="93">
        <f t="shared" si="1"/>
        <v>18</v>
      </c>
      <c r="B58" s="105">
        <v>127.72213759400417</v>
      </c>
      <c r="C58" s="96">
        <v>127.42</v>
      </c>
      <c r="D58" s="95">
        <v>127.378</v>
      </c>
      <c r="E58" s="95">
        <f>'[2]Long-Term Spreads'!D22</f>
        <v>126.658</v>
      </c>
      <c r="F58" s="95">
        <f>'Long-Term Spreads'!D22</f>
        <v>126.24000000000001</v>
      </c>
      <c r="G58" s="95">
        <f>'Long-Term Spreads'!P22</f>
        <v>125.53</v>
      </c>
    </row>
    <row r="59" spans="1:7" x14ac:dyDescent="0.25">
      <c r="A59" s="93">
        <f t="shared" si="1"/>
        <v>19</v>
      </c>
      <c r="B59" s="105">
        <v>128.97940590828426</v>
      </c>
      <c r="C59" s="96">
        <v>128.71</v>
      </c>
      <c r="D59" s="95">
        <v>128.68333333333334</v>
      </c>
      <c r="E59" s="95">
        <f>'[2]Long-Term Spreads'!D23</f>
        <v>127.96333333333334</v>
      </c>
      <c r="F59" s="95">
        <f>'Long-Term Spreads'!D23</f>
        <v>127.54333333333334</v>
      </c>
      <c r="G59" s="95">
        <f>'Long-Term Spreads'!P23</f>
        <v>126.85333333333334</v>
      </c>
    </row>
    <row r="60" spans="1:7" x14ac:dyDescent="0.25">
      <c r="A60" s="93">
        <f t="shared" si="1"/>
        <v>20</v>
      </c>
      <c r="B60" s="105">
        <v>130.23667422256437</v>
      </c>
      <c r="C60" s="96">
        <v>130</v>
      </c>
      <c r="D60" s="95">
        <v>129.98866666666666</v>
      </c>
      <c r="E60" s="95">
        <f>'[2]Long-Term Spreads'!D24</f>
        <v>129.26866666666666</v>
      </c>
      <c r="F60" s="95">
        <f>'Long-Term Spreads'!D24</f>
        <v>128.84666666666666</v>
      </c>
      <c r="G60" s="95">
        <f>'Long-Term Spreads'!P24</f>
        <v>128.17666666666668</v>
      </c>
    </row>
    <row r="61" spans="1:7" x14ac:dyDescent="0.25">
      <c r="A61" s="93">
        <f t="shared" si="1"/>
        <v>21</v>
      </c>
      <c r="B61" s="105">
        <v>131.49394253684446</v>
      </c>
      <c r="C61" s="96">
        <v>131.29</v>
      </c>
      <c r="D61" s="95">
        <v>131.29400000000001</v>
      </c>
      <c r="E61" s="95">
        <f>'[2]Long-Term Spreads'!D25</f>
        <v>130.57400000000001</v>
      </c>
      <c r="F61" s="95">
        <f>'Long-Term Spreads'!D25</f>
        <v>130.15</v>
      </c>
      <c r="G61" s="95">
        <f>'Long-Term Spreads'!P25</f>
        <v>129.5</v>
      </c>
    </row>
    <row r="62" spans="1:7" x14ac:dyDescent="0.25">
      <c r="A62" s="93">
        <f t="shared" si="1"/>
        <v>22</v>
      </c>
      <c r="B62" s="105">
        <v>132.75121085112454</v>
      </c>
      <c r="C62" s="96">
        <v>132.57999999999998</v>
      </c>
      <c r="D62" s="95">
        <v>132.59933333333333</v>
      </c>
      <c r="E62" s="95">
        <f>'[2]Long-Term Spreads'!D26</f>
        <v>131.87933333333334</v>
      </c>
      <c r="F62" s="95">
        <f>'Long-Term Spreads'!D26</f>
        <v>131.45333333333335</v>
      </c>
      <c r="G62" s="95">
        <f>'Long-Term Spreads'!P26</f>
        <v>130.82333333333332</v>
      </c>
    </row>
    <row r="63" spans="1:7" x14ac:dyDescent="0.25">
      <c r="A63" s="93">
        <f t="shared" si="1"/>
        <v>23</v>
      </c>
      <c r="B63" s="105">
        <v>134.00847916540465</v>
      </c>
      <c r="C63" s="96">
        <v>133.87</v>
      </c>
      <c r="D63" s="95">
        <v>133.90466666666669</v>
      </c>
      <c r="E63" s="95">
        <f>'[2]Long-Term Spreads'!D27</f>
        <v>133.18466666666669</v>
      </c>
      <c r="F63" s="95">
        <f>'Long-Term Spreads'!D27</f>
        <v>132.75666666666666</v>
      </c>
      <c r="G63" s="95">
        <f>'Long-Term Spreads'!P27</f>
        <v>132.14666666666668</v>
      </c>
    </row>
    <row r="64" spans="1:7" x14ac:dyDescent="0.25">
      <c r="A64" s="93">
        <f t="shared" si="1"/>
        <v>24</v>
      </c>
      <c r="B64" s="105">
        <v>135.26574747968476</v>
      </c>
      <c r="C64" s="96">
        <v>135.16</v>
      </c>
      <c r="D64" s="95">
        <v>135.21</v>
      </c>
      <c r="E64" s="95">
        <f>'[2]Long-Term Spreads'!D28</f>
        <v>134.49</v>
      </c>
      <c r="F64" s="95">
        <f>'Long-Term Spreads'!D28</f>
        <v>134.06</v>
      </c>
      <c r="G64" s="95">
        <f>'Long-Term Spreads'!P28</f>
        <v>133.47</v>
      </c>
    </row>
    <row r="65" spans="1:7" x14ac:dyDescent="0.25">
      <c r="A65" s="93">
        <f t="shared" si="1"/>
        <v>25</v>
      </c>
      <c r="B65" s="105">
        <v>136.52301579396484</v>
      </c>
      <c r="C65" s="96">
        <v>136.44999999999999</v>
      </c>
      <c r="D65" s="95">
        <v>136.51533333333333</v>
      </c>
      <c r="E65" s="95">
        <f>'[2]Long-Term Spreads'!D29</f>
        <v>135.79533333333333</v>
      </c>
      <c r="F65" s="95">
        <f>'Long-Term Spreads'!D29</f>
        <v>135.36333333333334</v>
      </c>
      <c r="G65" s="95">
        <f>'Long-Term Spreads'!P29</f>
        <v>134.79333333333332</v>
      </c>
    </row>
    <row r="66" spans="1:7" x14ac:dyDescent="0.25">
      <c r="A66" s="93">
        <f t="shared" si="1"/>
        <v>26</v>
      </c>
      <c r="B66" s="105">
        <v>137.78028410824493</v>
      </c>
      <c r="C66" s="96">
        <v>137.74</v>
      </c>
      <c r="D66" s="95">
        <v>137.82066666666668</v>
      </c>
      <c r="E66" s="95">
        <f>'[2]Long-Term Spreads'!D30</f>
        <v>137.10066666666668</v>
      </c>
      <c r="F66" s="95">
        <f>'Long-Term Spreads'!D30</f>
        <v>136.66666666666669</v>
      </c>
      <c r="G66" s="95">
        <f>'Long-Term Spreads'!P30</f>
        <v>136.11666666666667</v>
      </c>
    </row>
    <row r="67" spans="1:7" x14ac:dyDescent="0.25">
      <c r="A67" s="93">
        <f t="shared" si="1"/>
        <v>27</v>
      </c>
      <c r="B67" s="105">
        <v>139.03755242252504</v>
      </c>
      <c r="C67" s="96">
        <v>139.03</v>
      </c>
      <c r="D67" s="95">
        <v>139.126</v>
      </c>
      <c r="E67" s="95">
        <f>'[2]Long-Term Spreads'!D31</f>
        <v>138.40600000000001</v>
      </c>
      <c r="F67" s="95">
        <f>'Long-Term Spreads'!D31</f>
        <v>137.97</v>
      </c>
      <c r="G67" s="95">
        <f>'Long-Term Spreads'!P31</f>
        <v>137.44</v>
      </c>
    </row>
    <row r="68" spans="1:7" x14ac:dyDescent="0.25">
      <c r="A68" s="93">
        <f t="shared" si="1"/>
        <v>28</v>
      </c>
      <c r="B68" s="105">
        <v>140.29482073680515</v>
      </c>
      <c r="C68" s="96">
        <v>140.32</v>
      </c>
      <c r="D68" s="95">
        <v>140.43133333333336</v>
      </c>
      <c r="E68" s="95">
        <f>'[2]Long-Term Spreads'!D32</f>
        <v>139.71133333333336</v>
      </c>
      <c r="F68" s="95">
        <f>'Long-Term Spreads'!D32</f>
        <v>139.27333333333334</v>
      </c>
      <c r="G68" s="95">
        <f>'Long-Term Spreads'!P32</f>
        <v>138.76333333333332</v>
      </c>
    </row>
    <row r="69" spans="1:7" x14ac:dyDescent="0.25">
      <c r="A69" s="93">
        <f t="shared" si="1"/>
        <v>29</v>
      </c>
      <c r="B69" s="105">
        <v>141.55208905108523</v>
      </c>
      <c r="C69" s="96">
        <v>141.60999999999999</v>
      </c>
      <c r="D69" s="95">
        <v>141.73666666666668</v>
      </c>
      <c r="E69" s="95">
        <f>'[2]Long-Term Spreads'!D33</f>
        <v>141.01666666666668</v>
      </c>
      <c r="F69" s="95">
        <f>'Long-Term Spreads'!D33</f>
        <v>140.57666666666665</v>
      </c>
      <c r="G69" s="95">
        <f>'Long-Term Spreads'!P33</f>
        <v>140.08666666666667</v>
      </c>
    </row>
    <row r="70" spans="1:7" x14ac:dyDescent="0.25">
      <c r="A70" s="93">
        <f t="shared" si="1"/>
        <v>30</v>
      </c>
      <c r="B70" s="105">
        <v>142.80935736536532</v>
      </c>
      <c r="C70" s="96">
        <v>142.9</v>
      </c>
      <c r="D70" s="95">
        <v>143.042</v>
      </c>
      <c r="E70" s="95">
        <f>'[2]Long-Term Spreads'!D34</f>
        <v>142.322</v>
      </c>
      <c r="F70" s="95">
        <f>'Long-Term Spreads'!D34</f>
        <v>141.88</v>
      </c>
      <c r="G70" s="95">
        <f>'Long-Term Spreads'!P34</f>
        <v>141.41</v>
      </c>
    </row>
    <row r="71" spans="1:7" x14ac:dyDescent="0.25">
      <c r="A71" s="7"/>
      <c r="B71" s="7"/>
      <c r="C71" s="7"/>
      <c r="D71" s="7"/>
      <c r="E71" s="7"/>
      <c r="F71" s="7"/>
    </row>
    <row r="72" spans="1:7" x14ac:dyDescent="0.25">
      <c r="A72" s="7"/>
      <c r="B72" s="7"/>
      <c r="C72" s="7"/>
      <c r="D72" s="7"/>
      <c r="E72" s="7"/>
      <c r="F72" s="7"/>
    </row>
    <row r="73" spans="1:7" x14ac:dyDescent="0.25">
      <c r="A73" s="7" t="s">
        <v>57</v>
      </c>
      <c r="B73" s="7"/>
      <c r="C73" s="7"/>
      <c r="D73" s="7"/>
      <c r="E73" s="7"/>
      <c r="F73" s="7"/>
    </row>
    <row r="74" spans="1:7" x14ac:dyDescent="0.25">
      <c r="A74" s="91" t="s">
        <v>52</v>
      </c>
      <c r="B74" s="92"/>
      <c r="C74" s="37"/>
      <c r="D74" s="37"/>
      <c r="E74" s="37"/>
      <c r="F74" s="37"/>
    </row>
    <row r="75" spans="1:7" x14ac:dyDescent="0.25">
      <c r="A75" s="34" t="str">
        <f>+$A$5</f>
        <v>Maturity</v>
      </c>
      <c r="B75" s="94">
        <f>+$B$5</f>
        <v>41912</v>
      </c>
      <c r="C75" s="94">
        <f>+$C$5</f>
        <v>42004</v>
      </c>
      <c r="D75" s="94">
        <f>+$D$5</f>
        <v>42094</v>
      </c>
      <c r="E75" s="94">
        <f>+$E$5</f>
        <v>42185</v>
      </c>
      <c r="F75" s="94">
        <f>+$F$5</f>
        <v>42277</v>
      </c>
      <c r="G75" s="94">
        <f>+$G$5</f>
        <v>42369</v>
      </c>
    </row>
    <row r="76" spans="1:7" x14ac:dyDescent="0.25">
      <c r="A76" s="93">
        <v>1</v>
      </c>
      <c r="B76" s="105">
        <v>92.916730664436415</v>
      </c>
      <c r="C76" s="96">
        <v>91.952499999999986</v>
      </c>
      <c r="D76" s="95">
        <v>90.695000000000007</v>
      </c>
      <c r="E76" s="95">
        <f>'[2]Long-Term Spreads'!G5</f>
        <v>89.990000000000009</v>
      </c>
      <c r="F76" s="95">
        <f>'Long-Term Spreads'!G5</f>
        <v>89.484999999999999</v>
      </c>
      <c r="G76" s="95">
        <f>'Long-Term Spreads'!S5</f>
        <v>88.910000000000011</v>
      </c>
    </row>
    <row r="77" spans="1:7" x14ac:dyDescent="0.25">
      <c r="A77" s="93">
        <f>A76+1</f>
        <v>2</v>
      </c>
      <c r="B77" s="105">
        <v>102.09128007699093</v>
      </c>
      <c r="C77" s="96">
        <v>101.13</v>
      </c>
      <c r="D77" s="95">
        <v>100.68</v>
      </c>
      <c r="E77" s="95">
        <f>'[2]Long-Term Spreads'!G6</f>
        <v>99.9</v>
      </c>
      <c r="F77" s="95">
        <f>'Long-Term Spreads'!G6</f>
        <v>99.28</v>
      </c>
      <c r="G77" s="95">
        <f>'Long-Term Spreads'!S6</f>
        <v>98.54</v>
      </c>
    </row>
    <row r="78" spans="1:7" x14ac:dyDescent="0.25">
      <c r="A78" s="93">
        <f t="shared" ref="A78:A105" si="2">A77+1</f>
        <v>3</v>
      </c>
      <c r="B78" s="105">
        <v>111.26582948954544</v>
      </c>
      <c r="C78" s="96">
        <v>110.3075</v>
      </c>
      <c r="D78" s="95">
        <v>110.66500000000001</v>
      </c>
      <c r="E78" s="95">
        <f>'[2]Long-Term Spreads'!G7</f>
        <v>109.81</v>
      </c>
      <c r="F78" s="95">
        <f>'Long-Term Spreads'!G7</f>
        <v>109.075</v>
      </c>
      <c r="G78" s="95">
        <f>'Long-Term Spreads'!S7</f>
        <v>108.17</v>
      </c>
    </row>
    <row r="79" spans="1:7" x14ac:dyDescent="0.25">
      <c r="A79" s="93">
        <f t="shared" si="2"/>
        <v>4</v>
      </c>
      <c r="B79" s="105">
        <v>120.44037890209994</v>
      </c>
      <c r="C79" s="96">
        <v>119.485</v>
      </c>
      <c r="D79" s="95">
        <v>120.65</v>
      </c>
      <c r="E79" s="95">
        <f>'[2]Long-Term Spreads'!G8</f>
        <v>119.72</v>
      </c>
      <c r="F79" s="95">
        <f>'Long-Term Spreads'!G8</f>
        <v>118.87</v>
      </c>
      <c r="G79" s="95">
        <f>'Long-Term Spreads'!S8</f>
        <v>117.8</v>
      </c>
    </row>
    <row r="80" spans="1:7" x14ac:dyDescent="0.25">
      <c r="A80" s="93">
        <f t="shared" si="2"/>
        <v>5</v>
      </c>
      <c r="B80" s="105">
        <v>129.61492831465443</v>
      </c>
      <c r="C80" s="96">
        <v>128.66249999999999</v>
      </c>
      <c r="D80" s="95">
        <v>129.12</v>
      </c>
      <c r="E80" s="95">
        <f>'[2]Long-Term Spreads'!G9</f>
        <v>128.17500000000001</v>
      </c>
      <c r="F80" s="95">
        <f>'Long-Term Spreads'!G9</f>
        <v>127.33500000000001</v>
      </c>
      <c r="G80" s="95">
        <f>'Long-Term Spreads'!S9</f>
        <v>126.22999999999999</v>
      </c>
    </row>
    <row r="81" spans="1:7" x14ac:dyDescent="0.25">
      <c r="A81" s="93">
        <f t="shared" si="2"/>
        <v>6</v>
      </c>
      <c r="B81" s="105">
        <v>138.78947772720895</v>
      </c>
      <c r="C81" s="96">
        <v>137.84</v>
      </c>
      <c r="D81" s="95">
        <v>137.59</v>
      </c>
      <c r="E81" s="95">
        <f>'[2]Long-Term Spreads'!G10</f>
        <v>136.63</v>
      </c>
      <c r="F81" s="95">
        <f>'Long-Term Spreads'!G10</f>
        <v>135.80000000000001</v>
      </c>
      <c r="G81" s="95">
        <f>'Long-Term Spreads'!S10</f>
        <v>134.66</v>
      </c>
    </row>
    <row r="82" spans="1:7" x14ac:dyDescent="0.25">
      <c r="A82" s="93">
        <f t="shared" si="2"/>
        <v>7</v>
      </c>
      <c r="B82" s="105">
        <v>139.96469384697093</v>
      </c>
      <c r="C82" s="96">
        <v>139.10333333333332</v>
      </c>
      <c r="D82" s="95">
        <v>138.9</v>
      </c>
      <c r="E82" s="95">
        <f>'[2]Long-Term Spreads'!G11</f>
        <v>137.95666666666668</v>
      </c>
      <c r="F82" s="95">
        <f>'Long-Term Spreads'!G11</f>
        <v>137.17333333333335</v>
      </c>
      <c r="G82" s="95">
        <f>'Long-Term Spreads'!S11</f>
        <v>136.07999999999998</v>
      </c>
    </row>
    <row r="83" spans="1:7" x14ac:dyDescent="0.25">
      <c r="A83" s="93">
        <f t="shared" si="2"/>
        <v>8</v>
      </c>
      <c r="B83" s="105">
        <v>141.13990996673289</v>
      </c>
      <c r="C83" s="96">
        <v>140.36666666666667</v>
      </c>
      <c r="D83" s="95">
        <v>140.21</v>
      </c>
      <c r="E83" s="95">
        <f>'[2]Long-Term Spreads'!G12</f>
        <v>139.28333333333333</v>
      </c>
      <c r="F83" s="95">
        <f>'Long-Term Spreads'!G12</f>
        <v>138.54666666666665</v>
      </c>
      <c r="G83" s="95">
        <f>'Long-Term Spreads'!S12</f>
        <v>137.5</v>
      </c>
    </row>
    <row r="84" spans="1:7" x14ac:dyDescent="0.25">
      <c r="A84" s="93">
        <f t="shared" si="2"/>
        <v>9</v>
      </c>
      <c r="B84" s="105">
        <v>142.31512608649487</v>
      </c>
      <c r="C84" s="96">
        <v>141.63</v>
      </c>
      <c r="D84" s="95">
        <v>141.52000000000001</v>
      </c>
      <c r="E84" s="95">
        <f>'[2]Long-Term Spreads'!G13</f>
        <v>140.61000000000001</v>
      </c>
      <c r="F84" s="95">
        <f>'Long-Term Spreads'!G13</f>
        <v>139.91999999999999</v>
      </c>
      <c r="G84" s="95">
        <f>'Long-Term Spreads'!S13</f>
        <v>138.91999999999999</v>
      </c>
    </row>
    <row r="85" spans="1:7" x14ac:dyDescent="0.25">
      <c r="A85" s="93">
        <f t="shared" si="2"/>
        <v>10</v>
      </c>
      <c r="B85" s="105">
        <v>143.2837443617409</v>
      </c>
      <c r="C85" s="96">
        <v>142.64133333333334</v>
      </c>
      <c r="D85" s="95">
        <v>142.54733333333334</v>
      </c>
      <c r="E85" s="95">
        <f>'[2]Long-Term Spreads'!G14</f>
        <v>141.64133333333334</v>
      </c>
      <c r="F85" s="95">
        <f>'Long-Term Spreads'!G14</f>
        <v>140.95466666666667</v>
      </c>
      <c r="G85" s="95">
        <f>'Long-Term Spreads'!S14</f>
        <v>139.96333333333331</v>
      </c>
    </row>
    <row r="86" spans="1:7" x14ac:dyDescent="0.25">
      <c r="A86" s="93">
        <f t="shared" si="2"/>
        <v>11</v>
      </c>
      <c r="B86" s="105">
        <v>144.25236263698696</v>
      </c>
      <c r="C86" s="96">
        <v>143.65266666666668</v>
      </c>
      <c r="D86" s="95">
        <v>143.57466666666667</v>
      </c>
      <c r="E86" s="95">
        <f>'[2]Long-Term Spreads'!G15</f>
        <v>142.67266666666669</v>
      </c>
      <c r="F86" s="95">
        <f>'Long-Term Spreads'!G15</f>
        <v>141.98933333333332</v>
      </c>
      <c r="G86" s="95">
        <f>'Long-Term Spreads'!S15</f>
        <v>141.00666666666666</v>
      </c>
    </row>
    <row r="87" spans="1:7" x14ac:dyDescent="0.25">
      <c r="A87" s="93">
        <f t="shared" si="2"/>
        <v>12</v>
      </c>
      <c r="B87" s="105">
        <v>145.22098091223299</v>
      </c>
      <c r="C87" s="96">
        <v>144.66399999999999</v>
      </c>
      <c r="D87" s="95">
        <v>144.602</v>
      </c>
      <c r="E87" s="95">
        <f>'[2]Long-Term Spreads'!G16</f>
        <v>143.70400000000001</v>
      </c>
      <c r="F87" s="95">
        <f>'Long-Term Spreads'!G16</f>
        <v>143.024</v>
      </c>
      <c r="G87" s="95">
        <f>'Long-Term Spreads'!S16</f>
        <v>142.04999999999998</v>
      </c>
    </row>
    <row r="88" spans="1:7" x14ac:dyDescent="0.25">
      <c r="A88" s="93">
        <f t="shared" si="2"/>
        <v>13</v>
      </c>
      <c r="B88" s="105">
        <v>146.18959918747902</v>
      </c>
      <c r="C88" s="96">
        <v>145.67533333333333</v>
      </c>
      <c r="D88" s="95">
        <v>145.62933333333334</v>
      </c>
      <c r="E88" s="95">
        <f>'[2]Long-Term Spreads'!G17</f>
        <v>144.73533333333336</v>
      </c>
      <c r="F88" s="95">
        <f>'Long-Term Spreads'!G17</f>
        <v>144.05866666666665</v>
      </c>
      <c r="G88" s="95">
        <f>'Long-Term Spreads'!S17</f>
        <v>143.09333333333333</v>
      </c>
    </row>
    <row r="89" spans="1:7" x14ac:dyDescent="0.25">
      <c r="A89" s="93">
        <f t="shared" si="2"/>
        <v>14</v>
      </c>
      <c r="B89" s="105">
        <v>147.15821746272508</v>
      </c>
      <c r="C89" s="96">
        <v>146.68666666666667</v>
      </c>
      <c r="D89" s="95">
        <v>146.65666666666667</v>
      </c>
      <c r="E89" s="95">
        <f>'[2]Long-Term Spreads'!G18</f>
        <v>145.76666666666668</v>
      </c>
      <c r="F89" s="95">
        <f>'Long-Term Spreads'!G18</f>
        <v>145.09333333333333</v>
      </c>
      <c r="G89" s="95">
        <f>'Long-Term Spreads'!S18</f>
        <v>144.13666666666666</v>
      </c>
    </row>
    <row r="90" spans="1:7" x14ac:dyDescent="0.25">
      <c r="A90" s="93">
        <f t="shared" si="2"/>
        <v>15</v>
      </c>
      <c r="B90" s="105">
        <v>148.12683573797111</v>
      </c>
      <c r="C90" s="96">
        <v>147.69800000000001</v>
      </c>
      <c r="D90" s="95">
        <v>147.684</v>
      </c>
      <c r="E90" s="95">
        <f>'[2]Long-Term Spreads'!G19</f>
        <v>146.798</v>
      </c>
      <c r="F90" s="95">
        <f>'Long-Term Spreads'!G19</f>
        <v>146.12799999999999</v>
      </c>
      <c r="G90" s="95">
        <f>'Long-Term Spreads'!S19</f>
        <v>145.17999999999998</v>
      </c>
    </row>
    <row r="91" spans="1:7" x14ac:dyDescent="0.25">
      <c r="A91" s="93">
        <f t="shared" si="2"/>
        <v>16</v>
      </c>
      <c r="B91" s="105">
        <v>149.09545401321714</v>
      </c>
      <c r="C91" s="96">
        <v>148.70933333333335</v>
      </c>
      <c r="D91" s="95">
        <v>148.71133333333336</v>
      </c>
      <c r="E91" s="95">
        <f>'[2]Long-Term Spreads'!G20</f>
        <v>147.82933333333335</v>
      </c>
      <c r="F91" s="95">
        <f>'Long-Term Spreads'!G20</f>
        <v>147.16266666666667</v>
      </c>
      <c r="G91" s="95">
        <f>'Long-Term Spreads'!S20</f>
        <v>146.22333333333333</v>
      </c>
    </row>
    <row r="92" spans="1:7" x14ac:dyDescent="0.25">
      <c r="A92" s="93">
        <f t="shared" si="2"/>
        <v>17</v>
      </c>
      <c r="B92" s="105">
        <v>150.06407228846319</v>
      </c>
      <c r="C92" s="96">
        <v>149.72066666666666</v>
      </c>
      <c r="D92" s="95">
        <v>149.73866666666669</v>
      </c>
      <c r="E92" s="95">
        <f>'[2]Long-Term Spreads'!G21</f>
        <v>148.86066666666667</v>
      </c>
      <c r="F92" s="95">
        <f>'Long-Term Spreads'!G21</f>
        <v>148.19733333333332</v>
      </c>
      <c r="G92" s="95">
        <f>'Long-Term Spreads'!S21</f>
        <v>147.26666666666665</v>
      </c>
    </row>
    <row r="93" spans="1:7" x14ac:dyDescent="0.25">
      <c r="A93" s="93">
        <f t="shared" si="2"/>
        <v>18</v>
      </c>
      <c r="B93" s="105">
        <v>151.03269056370922</v>
      </c>
      <c r="C93" s="96">
        <v>150.732</v>
      </c>
      <c r="D93" s="95">
        <v>150.76600000000002</v>
      </c>
      <c r="E93" s="95">
        <f>'[2]Long-Term Spreads'!G22</f>
        <v>149.89200000000002</v>
      </c>
      <c r="F93" s="95">
        <f>'Long-Term Spreads'!G22</f>
        <v>149.232</v>
      </c>
      <c r="G93" s="95">
        <f>'Long-Term Spreads'!S22</f>
        <v>148.31</v>
      </c>
    </row>
    <row r="94" spans="1:7" x14ac:dyDescent="0.25">
      <c r="A94" s="93">
        <f t="shared" si="2"/>
        <v>19</v>
      </c>
      <c r="B94" s="105">
        <v>152.00130883895525</v>
      </c>
      <c r="C94" s="96">
        <v>151.74333333333334</v>
      </c>
      <c r="D94" s="95">
        <v>151.79333333333335</v>
      </c>
      <c r="E94" s="95">
        <f>'[2]Long-Term Spreads'!G23</f>
        <v>150.92333333333335</v>
      </c>
      <c r="F94" s="95">
        <f>'Long-Term Spreads'!G23</f>
        <v>150.26666666666665</v>
      </c>
      <c r="G94" s="95">
        <f>'Long-Term Spreads'!S23</f>
        <v>149.35333333333332</v>
      </c>
    </row>
    <row r="95" spans="1:7" x14ac:dyDescent="0.25">
      <c r="A95" s="93">
        <f t="shared" si="2"/>
        <v>20</v>
      </c>
      <c r="B95" s="105">
        <v>152.96992711420128</v>
      </c>
      <c r="C95" s="96">
        <v>152.75466666666668</v>
      </c>
      <c r="D95" s="95">
        <v>152.82066666666668</v>
      </c>
      <c r="E95" s="95">
        <f>'[2]Long-Term Spreads'!G24</f>
        <v>151.95466666666667</v>
      </c>
      <c r="F95" s="95">
        <f>'Long-Term Spreads'!G24</f>
        <v>151.30133333333333</v>
      </c>
      <c r="G95" s="95">
        <f>'Long-Term Spreads'!S24</f>
        <v>150.39666666666665</v>
      </c>
    </row>
    <row r="96" spans="1:7" x14ac:dyDescent="0.25">
      <c r="A96" s="93">
        <f t="shared" si="2"/>
        <v>21</v>
      </c>
      <c r="B96" s="105">
        <v>153.93854538944734</v>
      </c>
      <c r="C96" s="96">
        <v>153.76600000000002</v>
      </c>
      <c r="D96" s="95">
        <v>153.84800000000001</v>
      </c>
      <c r="E96" s="95">
        <f>'[2]Long-Term Spreads'!G25</f>
        <v>152.98600000000002</v>
      </c>
      <c r="F96" s="95">
        <f>'Long-Term Spreads'!G25</f>
        <v>152.33599999999998</v>
      </c>
      <c r="G96" s="95">
        <f>'Long-Term Spreads'!S25</f>
        <v>151.44</v>
      </c>
    </row>
    <row r="97" spans="1:7" x14ac:dyDescent="0.25">
      <c r="A97" s="93">
        <f t="shared" si="2"/>
        <v>22</v>
      </c>
      <c r="B97" s="105">
        <v>154.90716366469337</v>
      </c>
      <c r="C97" s="96">
        <v>154.77733333333333</v>
      </c>
      <c r="D97" s="95">
        <v>154.87533333333334</v>
      </c>
      <c r="E97" s="95">
        <f>'[2]Long-Term Spreads'!G26</f>
        <v>154.01733333333334</v>
      </c>
      <c r="F97" s="95">
        <f>'Long-Term Spreads'!G26</f>
        <v>153.37066666666666</v>
      </c>
      <c r="G97" s="95">
        <f>'Long-Term Spreads'!S26</f>
        <v>152.48333333333332</v>
      </c>
    </row>
    <row r="98" spans="1:7" x14ac:dyDescent="0.25">
      <c r="A98" s="93">
        <f t="shared" si="2"/>
        <v>23</v>
      </c>
      <c r="B98" s="105">
        <v>155.8757819399394</v>
      </c>
      <c r="C98" s="96">
        <v>155.78866666666667</v>
      </c>
      <c r="D98" s="95">
        <v>155.90266666666668</v>
      </c>
      <c r="E98" s="95">
        <f>'[2]Long-Term Spreads'!G27</f>
        <v>155.04866666666669</v>
      </c>
      <c r="F98" s="95">
        <f>'Long-Term Spreads'!G27</f>
        <v>154.40533333333332</v>
      </c>
      <c r="G98" s="95">
        <f>'Long-Term Spreads'!S27</f>
        <v>153.52666666666667</v>
      </c>
    </row>
    <row r="99" spans="1:7" x14ac:dyDescent="0.25">
      <c r="A99" s="93">
        <f t="shared" si="2"/>
        <v>24</v>
      </c>
      <c r="B99" s="105">
        <v>156.84440021518546</v>
      </c>
      <c r="C99" s="96">
        <v>156.80000000000001</v>
      </c>
      <c r="D99" s="95">
        <v>156.93</v>
      </c>
      <c r="E99" s="95">
        <f>'[2]Long-Term Spreads'!G28</f>
        <v>156.08000000000001</v>
      </c>
      <c r="F99" s="95">
        <f>'Long-Term Spreads'!G28</f>
        <v>155.44</v>
      </c>
      <c r="G99" s="95">
        <f>'Long-Term Spreads'!S28</f>
        <v>154.57</v>
      </c>
    </row>
    <row r="100" spans="1:7" x14ac:dyDescent="0.25">
      <c r="A100" s="93">
        <f t="shared" si="2"/>
        <v>25</v>
      </c>
      <c r="B100" s="105">
        <v>157.81301849043149</v>
      </c>
      <c r="C100" s="96">
        <v>157.81133333333335</v>
      </c>
      <c r="D100" s="95">
        <v>157.95733333333334</v>
      </c>
      <c r="E100" s="95">
        <f>'[2]Long-Term Spreads'!G29</f>
        <v>157.11133333333333</v>
      </c>
      <c r="F100" s="95">
        <f>'Long-Term Spreads'!G29</f>
        <v>156.47466666666668</v>
      </c>
      <c r="G100" s="95">
        <f>'Long-Term Spreads'!S29</f>
        <v>155.61333333333332</v>
      </c>
    </row>
    <row r="101" spans="1:7" x14ac:dyDescent="0.25">
      <c r="A101" s="93">
        <f t="shared" si="2"/>
        <v>26</v>
      </c>
      <c r="B101" s="105">
        <v>158.78163676567752</v>
      </c>
      <c r="C101" s="96">
        <v>158.82266666666669</v>
      </c>
      <c r="D101" s="95">
        <v>158.98466666666667</v>
      </c>
      <c r="E101" s="95">
        <f>'[2]Long-Term Spreads'!G30</f>
        <v>158.14266666666668</v>
      </c>
      <c r="F101" s="95">
        <f>'Long-Term Spreads'!G30</f>
        <v>157.50933333333333</v>
      </c>
      <c r="G101" s="95">
        <f>'Long-Term Spreads'!S30</f>
        <v>156.65666666666667</v>
      </c>
    </row>
    <row r="102" spans="1:7" x14ac:dyDescent="0.25">
      <c r="A102" s="93">
        <f t="shared" si="2"/>
        <v>27</v>
      </c>
      <c r="B102" s="105">
        <v>159.75025504092358</v>
      </c>
      <c r="C102" s="96">
        <v>159.834</v>
      </c>
      <c r="D102" s="95">
        <v>160.012</v>
      </c>
      <c r="E102" s="95">
        <f>'[2]Long-Term Spreads'!G31</f>
        <v>159.17400000000001</v>
      </c>
      <c r="F102" s="95">
        <f>'Long-Term Spreads'!G31</f>
        <v>158.54399999999998</v>
      </c>
      <c r="G102" s="95">
        <f>'Long-Term Spreads'!S31</f>
        <v>157.69999999999999</v>
      </c>
    </row>
    <row r="103" spans="1:7" x14ac:dyDescent="0.25">
      <c r="A103" s="93">
        <f t="shared" si="2"/>
        <v>28</v>
      </c>
      <c r="B103" s="105">
        <v>160.71887331616961</v>
      </c>
      <c r="C103" s="96">
        <v>160.84533333333334</v>
      </c>
      <c r="D103" s="95">
        <v>161.03933333333333</v>
      </c>
      <c r="E103" s="95">
        <f>'[2]Long-Term Spreads'!G32</f>
        <v>160.20533333333336</v>
      </c>
      <c r="F103" s="95">
        <f>'Long-Term Spreads'!G32</f>
        <v>159.57866666666666</v>
      </c>
      <c r="G103" s="95">
        <f>'Long-Term Spreads'!S32</f>
        <v>158.74333333333334</v>
      </c>
    </row>
    <row r="104" spans="1:7" x14ac:dyDescent="0.25">
      <c r="A104" s="93">
        <f t="shared" si="2"/>
        <v>29</v>
      </c>
      <c r="B104" s="105">
        <v>161.68749159141564</v>
      </c>
      <c r="C104" s="96">
        <v>161.85666666666668</v>
      </c>
      <c r="D104" s="95">
        <v>162.06666666666666</v>
      </c>
      <c r="E104" s="95">
        <f>'[2]Long-Term Spreads'!G33</f>
        <v>161.23666666666668</v>
      </c>
      <c r="F104" s="95">
        <f>'Long-Term Spreads'!G33</f>
        <v>160.61333333333334</v>
      </c>
      <c r="G104" s="95">
        <f>'Long-Term Spreads'!S33</f>
        <v>159.78666666666666</v>
      </c>
    </row>
    <row r="105" spans="1:7" x14ac:dyDescent="0.25">
      <c r="A105" s="93">
        <f t="shared" si="2"/>
        <v>30</v>
      </c>
      <c r="B105" s="105">
        <v>162.65610986666167</v>
      </c>
      <c r="C105" s="96">
        <v>162.86800000000002</v>
      </c>
      <c r="D105" s="95">
        <v>163.09399999999999</v>
      </c>
      <c r="E105" s="95">
        <f>'[2]Long-Term Spreads'!G34</f>
        <v>162.268</v>
      </c>
      <c r="F105" s="95">
        <f>'Long-Term Spreads'!G34</f>
        <v>161.648</v>
      </c>
      <c r="G105" s="95">
        <f>'Long-Term Spreads'!S34</f>
        <v>160.82999999999998</v>
      </c>
    </row>
    <row r="106" spans="1:7" x14ac:dyDescent="0.25">
      <c r="A106" s="7"/>
      <c r="B106" s="7"/>
      <c r="C106" s="7"/>
      <c r="D106" s="7"/>
      <c r="E106" s="7"/>
      <c r="F106" s="7"/>
    </row>
    <row r="107" spans="1:7" x14ac:dyDescent="0.25">
      <c r="A107" s="7"/>
      <c r="B107" s="7"/>
      <c r="C107" s="7"/>
      <c r="D107" s="7"/>
      <c r="E107" s="7"/>
      <c r="F107" s="7"/>
    </row>
    <row r="108" spans="1:7" x14ac:dyDescent="0.25">
      <c r="A108" s="7" t="s">
        <v>58</v>
      </c>
      <c r="B108" s="7"/>
      <c r="C108" s="7"/>
      <c r="D108" s="7"/>
      <c r="E108" s="7"/>
      <c r="F108" s="7"/>
    </row>
    <row r="109" spans="1:7" x14ac:dyDescent="0.25">
      <c r="A109" s="91" t="s">
        <v>52</v>
      </c>
      <c r="B109" s="92"/>
      <c r="C109" s="37"/>
      <c r="D109" s="37"/>
      <c r="E109" s="37"/>
      <c r="F109" s="37"/>
    </row>
    <row r="110" spans="1:7" x14ac:dyDescent="0.25">
      <c r="A110" s="34" t="str">
        <f>+$A$5</f>
        <v>Maturity</v>
      </c>
      <c r="B110" s="94">
        <f>+$B$5</f>
        <v>41912</v>
      </c>
      <c r="C110" s="94">
        <f>+$C$5</f>
        <v>42004</v>
      </c>
      <c r="D110" s="94">
        <f>+$D$5</f>
        <v>42094</v>
      </c>
      <c r="E110" s="94">
        <f>+$E$5</f>
        <v>42185</v>
      </c>
      <c r="F110" s="94">
        <f>+$F$5</f>
        <v>42277</v>
      </c>
      <c r="G110" s="94">
        <f>+$G$5</f>
        <v>42369</v>
      </c>
    </row>
    <row r="111" spans="1:7" x14ac:dyDescent="0.25">
      <c r="A111" s="93">
        <v>1</v>
      </c>
      <c r="B111" s="105">
        <v>167.02158247029925</v>
      </c>
      <c r="C111" s="96">
        <v>165.78</v>
      </c>
      <c r="D111" s="95">
        <v>166.79500000000002</v>
      </c>
      <c r="E111" s="95">
        <f>'[2]Long-Term Spreads'!J5</f>
        <v>165.77</v>
      </c>
      <c r="F111" s="95">
        <f>'Long-Term Spreads'!J5</f>
        <v>164.625</v>
      </c>
      <c r="G111" s="95">
        <f>'Long-Term Spreads'!V5</f>
        <v>161.44</v>
      </c>
    </row>
    <row r="112" spans="1:7" x14ac:dyDescent="0.25">
      <c r="A112" s="93">
        <f>A111+1</f>
        <v>2</v>
      </c>
      <c r="B112" s="105">
        <v>174.8636911829669</v>
      </c>
      <c r="C112" s="96">
        <v>173.74</v>
      </c>
      <c r="D112" s="95">
        <v>173.72</v>
      </c>
      <c r="E112" s="95">
        <f>'[2]Long-Term Spreads'!J6</f>
        <v>172.68</v>
      </c>
      <c r="F112" s="95">
        <f>'Long-Term Spreads'!J6</f>
        <v>171.73</v>
      </c>
      <c r="G112" s="95">
        <f>'Long-Term Spreads'!V6</f>
        <v>169.4</v>
      </c>
    </row>
    <row r="113" spans="1:7" x14ac:dyDescent="0.25">
      <c r="A113" s="93">
        <f t="shared" ref="A113:A140" si="3">A112+1</f>
        <v>3</v>
      </c>
      <c r="B113" s="105">
        <v>182.70579989563456</v>
      </c>
      <c r="C113" s="96">
        <v>181.70000000000002</v>
      </c>
      <c r="D113" s="95">
        <v>180.64499999999998</v>
      </c>
      <c r="E113" s="95">
        <f>'[2]Long-Term Spreads'!J7</f>
        <v>179.59</v>
      </c>
      <c r="F113" s="95">
        <f>'Long-Term Spreads'!J7</f>
        <v>178.83499999999998</v>
      </c>
      <c r="G113" s="95">
        <f>'Long-Term Spreads'!V7</f>
        <v>177.36</v>
      </c>
    </row>
    <row r="114" spans="1:7" x14ac:dyDescent="0.25">
      <c r="A114" s="93">
        <f t="shared" si="3"/>
        <v>4</v>
      </c>
      <c r="B114" s="105">
        <v>190.54790860830221</v>
      </c>
      <c r="C114" s="96">
        <v>189.66000000000003</v>
      </c>
      <c r="D114" s="95">
        <v>187.57</v>
      </c>
      <c r="E114" s="95">
        <f>'[2]Long-Term Spreads'!J8</f>
        <v>186.5</v>
      </c>
      <c r="F114" s="95">
        <f>'Long-Term Spreads'!J8</f>
        <v>185.94</v>
      </c>
      <c r="G114" s="95">
        <f>'Long-Term Spreads'!V8</f>
        <v>185.32</v>
      </c>
    </row>
    <row r="115" spans="1:7" x14ac:dyDescent="0.25">
      <c r="A115" s="93">
        <f t="shared" si="3"/>
        <v>5</v>
      </c>
      <c r="B115" s="105">
        <v>198.39001732096986</v>
      </c>
      <c r="C115" s="96">
        <v>197.62</v>
      </c>
      <c r="D115" s="95">
        <v>196.78</v>
      </c>
      <c r="E115" s="95">
        <f>'[2]Long-Term Spreads'!J9</f>
        <v>195.83499999999998</v>
      </c>
      <c r="F115" s="95">
        <f>'Long-Term Spreads'!J9</f>
        <v>195.45</v>
      </c>
      <c r="G115" s="95">
        <f>'Long-Term Spreads'!V9</f>
        <v>195.06</v>
      </c>
    </row>
    <row r="116" spans="1:7" x14ac:dyDescent="0.25">
      <c r="A116" s="93">
        <f t="shared" si="3"/>
        <v>6</v>
      </c>
      <c r="B116" s="105">
        <v>206.23212603363751</v>
      </c>
      <c r="C116" s="96">
        <v>205.58</v>
      </c>
      <c r="D116" s="95">
        <v>205.99</v>
      </c>
      <c r="E116" s="95">
        <f>'[2]Long-Term Spreads'!J10</f>
        <v>205.17</v>
      </c>
      <c r="F116" s="95">
        <f>'Long-Term Spreads'!J10</f>
        <v>204.96</v>
      </c>
      <c r="G116" s="95">
        <f>'Long-Term Spreads'!V10</f>
        <v>204.8</v>
      </c>
    </row>
    <row r="117" spans="1:7" x14ac:dyDescent="0.25">
      <c r="A117" s="93">
        <f t="shared" si="3"/>
        <v>7</v>
      </c>
      <c r="B117" s="105">
        <v>206.97097556055246</v>
      </c>
      <c r="C117" s="96">
        <v>206.34888888888889</v>
      </c>
      <c r="D117" s="95">
        <v>206.79055555555556</v>
      </c>
      <c r="E117" s="95">
        <f>'[2]Long-Term Spreads'!J11</f>
        <v>206</v>
      </c>
      <c r="F117" s="95">
        <f>'Long-Term Spreads'!J11</f>
        <v>205.82500000000002</v>
      </c>
      <c r="G117" s="95">
        <f>'Long-Term Spreads'!V11</f>
        <v>205.70000000000002</v>
      </c>
    </row>
    <row r="118" spans="1:7" x14ac:dyDescent="0.25">
      <c r="A118" s="93">
        <f t="shared" si="3"/>
        <v>8</v>
      </c>
      <c r="B118" s="105">
        <v>207.70982508746744</v>
      </c>
      <c r="C118" s="96">
        <v>207.11777777777777</v>
      </c>
      <c r="D118" s="95">
        <v>207.59111111111113</v>
      </c>
      <c r="E118" s="95">
        <f>'[2]Long-Term Spreads'!J12</f>
        <v>206.82999999999998</v>
      </c>
      <c r="F118" s="95">
        <f>'Long-Term Spreads'!J12</f>
        <v>206.69</v>
      </c>
      <c r="G118" s="95">
        <f>'Long-Term Spreads'!V12</f>
        <v>206.60000000000002</v>
      </c>
    </row>
    <row r="119" spans="1:7" x14ac:dyDescent="0.25">
      <c r="A119" s="93">
        <f t="shared" si="3"/>
        <v>9</v>
      </c>
      <c r="B119" s="105">
        <v>208.44867461438238</v>
      </c>
      <c r="C119" s="96">
        <v>207.88666666666668</v>
      </c>
      <c r="D119" s="95">
        <v>208.39166666666668</v>
      </c>
      <c r="E119" s="95">
        <f>'[2]Long-Term Spreads'!J13</f>
        <v>207.66</v>
      </c>
      <c r="F119" s="95">
        <f>'Long-Term Spreads'!J13</f>
        <v>207.55500000000001</v>
      </c>
      <c r="G119" s="95">
        <f>'Long-Term Spreads'!V13</f>
        <v>207.5</v>
      </c>
    </row>
    <row r="120" spans="1:7" x14ac:dyDescent="0.25">
      <c r="A120" s="93">
        <f t="shared" si="3"/>
        <v>10</v>
      </c>
      <c r="B120" s="105">
        <v>209.18752414129736</v>
      </c>
      <c r="C120" s="96">
        <v>208.65555555555557</v>
      </c>
      <c r="D120" s="95">
        <v>209.19222222222223</v>
      </c>
      <c r="E120" s="95">
        <f>'[2]Long-Term Spreads'!J14</f>
        <v>208.48999999999998</v>
      </c>
      <c r="F120" s="95">
        <f>'Long-Term Spreads'!J14</f>
        <v>208.42000000000002</v>
      </c>
      <c r="G120" s="95">
        <f>'Long-Term Spreads'!V14</f>
        <v>208.4</v>
      </c>
    </row>
    <row r="121" spans="1:7" x14ac:dyDescent="0.25">
      <c r="A121" s="93">
        <f t="shared" si="3"/>
        <v>11</v>
      </c>
      <c r="B121" s="105">
        <v>209.92637366821231</v>
      </c>
      <c r="C121" s="96">
        <v>209.42444444444445</v>
      </c>
      <c r="D121" s="95">
        <v>209.99277777777777</v>
      </c>
      <c r="E121" s="95">
        <f>'[2]Long-Term Spreads'!J15</f>
        <v>209.32</v>
      </c>
      <c r="F121" s="95">
        <f>'Long-Term Spreads'!J15</f>
        <v>209.285</v>
      </c>
      <c r="G121" s="95">
        <f>'Long-Term Spreads'!V15</f>
        <v>209.3</v>
      </c>
    </row>
    <row r="122" spans="1:7" x14ac:dyDescent="0.25">
      <c r="A122" s="93">
        <f t="shared" si="3"/>
        <v>12</v>
      </c>
      <c r="B122" s="105">
        <v>210.66522319512728</v>
      </c>
      <c r="C122" s="96">
        <v>210.19333333333333</v>
      </c>
      <c r="D122" s="95">
        <v>210.79333333333335</v>
      </c>
      <c r="E122" s="95">
        <f>'[2]Long-Term Spreads'!J16</f>
        <v>210.15</v>
      </c>
      <c r="F122" s="95">
        <f>'Long-Term Spreads'!J16</f>
        <v>210.15</v>
      </c>
      <c r="G122" s="95">
        <f>'Long-Term Spreads'!V16</f>
        <v>210.20000000000002</v>
      </c>
    </row>
    <row r="123" spans="1:7" x14ac:dyDescent="0.25">
      <c r="A123" s="93">
        <f t="shared" si="3"/>
        <v>13</v>
      </c>
      <c r="B123" s="105">
        <v>211.40407272204223</v>
      </c>
      <c r="C123" s="96">
        <v>210.96222222222224</v>
      </c>
      <c r="D123" s="95">
        <v>211.5938888888889</v>
      </c>
      <c r="E123" s="95">
        <f>'[2]Long-Term Spreads'!J17</f>
        <v>210.98</v>
      </c>
      <c r="F123" s="95">
        <f>'Long-Term Spreads'!J17</f>
        <v>211.01500000000001</v>
      </c>
      <c r="G123" s="95">
        <f>'Long-Term Spreads'!V17</f>
        <v>211.1</v>
      </c>
    </row>
    <row r="124" spans="1:7" x14ac:dyDescent="0.25">
      <c r="A124" s="93">
        <f t="shared" si="3"/>
        <v>14</v>
      </c>
      <c r="B124" s="105">
        <v>212.14292224895721</v>
      </c>
      <c r="C124" s="96">
        <v>211.73111111111112</v>
      </c>
      <c r="D124" s="95">
        <v>212.39444444444445</v>
      </c>
      <c r="E124" s="95">
        <f>'[2]Long-Term Spreads'!J18</f>
        <v>211.81</v>
      </c>
      <c r="F124" s="95">
        <f>'Long-Term Spreads'!J18</f>
        <v>211.88</v>
      </c>
      <c r="G124" s="95">
        <f>'Long-Term Spreads'!V18</f>
        <v>212</v>
      </c>
    </row>
    <row r="125" spans="1:7" x14ac:dyDescent="0.25">
      <c r="A125" s="93">
        <f t="shared" si="3"/>
        <v>15</v>
      </c>
      <c r="B125" s="105">
        <v>212.88177177587215</v>
      </c>
      <c r="C125" s="96">
        <v>212.5</v>
      </c>
      <c r="D125" s="95">
        <v>213.19499999999999</v>
      </c>
      <c r="E125" s="95">
        <f>'[2]Long-Term Spreads'!J19</f>
        <v>212.64</v>
      </c>
      <c r="F125" s="95">
        <f>'Long-Term Spreads'!J19</f>
        <v>212.745</v>
      </c>
      <c r="G125" s="95">
        <f>'Long-Term Spreads'!V19</f>
        <v>212.9</v>
      </c>
    </row>
    <row r="126" spans="1:7" x14ac:dyDescent="0.25">
      <c r="A126" s="93">
        <f t="shared" si="3"/>
        <v>16</v>
      </c>
      <c r="B126" s="105">
        <v>213.62062130278713</v>
      </c>
      <c r="C126" s="96">
        <v>213.26888888888888</v>
      </c>
      <c r="D126" s="95">
        <v>213.99555555555557</v>
      </c>
      <c r="E126" s="95">
        <f>'[2]Long-Term Spreads'!J20</f>
        <v>213.47</v>
      </c>
      <c r="F126" s="95">
        <f>'Long-Term Spreads'!J20</f>
        <v>213.61</v>
      </c>
      <c r="G126" s="95">
        <f>'Long-Term Spreads'!V20</f>
        <v>213.8</v>
      </c>
    </row>
    <row r="127" spans="1:7" x14ac:dyDescent="0.25">
      <c r="A127" s="93">
        <f t="shared" si="3"/>
        <v>17</v>
      </c>
      <c r="B127" s="105">
        <v>214.35947082970208</v>
      </c>
      <c r="C127" s="96">
        <v>214.03777777777776</v>
      </c>
      <c r="D127" s="95">
        <v>214.79611111111112</v>
      </c>
      <c r="E127" s="95">
        <f>'[2]Long-Term Spreads'!J21</f>
        <v>214.3</v>
      </c>
      <c r="F127" s="95">
        <f>'Long-Term Spreads'!J21</f>
        <v>214.47499999999999</v>
      </c>
      <c r="G127" s="95">
        <f>'Long-Term Spreads'!V21</f>
        <v>214.70000000000002</v>
      </c>
    </row>
    <row r="128" spans="1:7" x14ac:dyDescent="0.25">
      <c r="A128" s="93">
        <f t="shared" si="3"/>
        <v>18</v>
      </c>
      <c r="B128" s="105">
        <v>215.09832035661705</v>
      </c>
      <c r="C128" s="96">
        <v>214.80666666666667</v>
      </c>
      <c r="D128" s="95">
        <v>215.59666666666666</v>
      </c>
      <c r="E128" s="95">
        <f>'[2]Long-Term Spreads'!J22</f>
        <v>215.13</v>
      </c>
      <c r="F128" s="95">
        <f>'Long-Term Spreads'!J22</f>
        <v>215.34</v>
      </c>
      <c r="G128" s="95">
        <f>'Long-Term Spreads'!V22</f>
        <v>215.6</v>
      </c>
    </row>
    <row r="129" spans="1:7" x14ac:dyDescent="0.25">
      <c r="A129" s="93">
        <f t="shared" si="3"/>
        <v>19</v>
      </c>
      <c r="B129" s="105">
        <v>215.837169883532</v>
      </c>
      <c r="C129" s="96">
        <v>215.57555555555555</v>
      </c>
      <c r="D129" s="95">
        <v>216.39722222222224</v>
      </c>
      <c r="E129" s="95">
        <f>'[2]Long-Term Spreads'!J23</f>
        <v>215.96</v>
      </c>
      <c r="F129" s="95">
        <f>'Long-Term Spreads'!J23</f>
        <v>216.20500000000001</v>
      </c>
      <c r="G129" s="95">
        <f>'Long-Term Spreads'!V23</f>
        <v>216.5</v>
      </c>
    </row>
    <row r="130" spans="1:7" x14ac:dyDescent="0.25">
      <c r="A130" s="93">
        <f t="shared" si="3"/>
        <v>20</v>
      </c>
      <c r="B130" s="105">
        <v>216.57601941044697</v>
      </c>
      <c r="C130" s="96">
        <v>216.34444444444443</v>
      </c>
      <c r="D130" s="95">
        <v>217.19777777777779</v>
      </c>
      <c r="E130" s="95">
        <f>'[2]Long-Term Spreads'!J24</f>
        <v>216.79000000000002</v>
      </c>
      <c r="F130" s="95">
        <f>'Long-Term Spreads'!J24</f>
        <v>217.07</v>
      </c>
      <c r="G130" s="95">
        <f>'Long-Term Spreads'!V24</f>
        <v>217.4</v>
      </c>
    </row>
    <row r="131" spans="1:7" x14ac:dyDescent="0.25">
      <c r="A131" s="93">
        <f t="shared" si="3"/>
        <v>21</v>
      </c>
      <c r="B131" s="105">
        <v>217.31486893736192</v>
      </c>
      <c r="C131" s="96">
        <v>217.11333333333332</v>
      </c>
      <c r="D131" s="95">
        <v>217.99833333333333</v>
      </c>
      <c r="E131" s="95">
        <f>'[2]Long-Term Spreads'!J25</f>
        <v>217.62</v>
      </c>
      <c r="F131" s="95">
        <f>'Long-Term Spreads'!J25</f>
        <v>217.935</v>
      </c>
      <c r="G131" s="95">
        <f>'Long-Term Spreads'!V25</f>
        <v>218.3</v>
      </c>
    </row>
    <row r="132" spans="1:7" x14ac:dyDescent="0.25">
      <c r="A132" s="93">
        <f t="shared" si="3"/>
        <v>22</v>
      </c>
      <c r="B132" s="105">
        <v>218.0537184642769</v>
      </c>
      <c r="C132" s="96">
        <v>217.88222222222223</v>
      </c>
      <c r="D132" s="95">
        <v>218.79888888888888</v>
      </c>
      <c r="E132" s="95">
        <f>'[2]Long-Term Spreads'!J26</f>
        <v>218.45000000000002</v>
      </c>
      <c r="F132" s="95">
        <f>'Long-Term Spreads'!J26</f>
        <v>218.8</v>
      </c>
      <c r="G132" s="95">
        <f>'Long-Term Spreads'!V26</f>
        <v>219.2</v>
      </c>
    </row>
    <row r="133" spans="1:7" x14ac:dyDescent="0.25">
      <c r="A133" s="93">
        <f t="shared" si="3"/>
        <v>23</v>
      </c>
      <c r="B133" s="105">
        <v>218.79256799119185</v>
      </c>
      <c r="C133" s="96">
        <v>218.65111111111111</v>
      </c>
      <c r="D133" s="95">
        <v>219.59944444444446</v>
      </c>
      <c r="E133" s="95">
        <f>'[2]Long-Term Spreads'!J27</f>
        <v>219.28</v>
      </c>
      <c r="F133" s="95">
        <f>'Long-Term Spreads'!J27</f>
        <v>219.66499999999999</v>
      </c>
      <c r="G133" s="95">
        <f>'Long-Term Spreads'!V27</f>
        <v>220.1</v>
      </c>
    </row>
    <row r="134" spans="1:7" x14ac:dyDescent="0.25">
      <c r="A134" s="93">
        <f t="shared" si="3"/>
        <v>24</v>
      </c>
      <c r="B134" s="105">
        <v>219.53141751810682</v>
      </c>
      <c r="C134" s="96">
        <v>219.42</v>
      </c>
      <c r="D134" s="95">
        <v>220.4</v>
      </c>
      <c r="E134" s="95">
        <f>'[2]Long-Term Spreads'!J28</f>
        <v>220.11</v>
      </c>
      <c r="F134" s="95">
        <f>'Long-Term Spreads'!J28</f>
        <v>220.53</v>
      </c>
      <c r="G134" s="95">
        <f>'Long-Term Spreads'!V28</f>
        <v>221</v>
      </c>
    </row>
    <row r="135" spans="1:7" x14ac:dyDescent="0.25">
      <c r="A135" s="93">
        <f t="shared" si="3"/>
        <v>25</v>
      </c>
      <c r="B135" s="105">
        <v>220.27026704502177</v>
      </c>
      <c r="C135" s="96">
        <v>220.18888888888887</v>
      </c>
      <c r="D135" s="95">
        <v>221.20055555555555</v>
      </c>
      <c r="E135" s="95">
        <f>'[2]Long-Term Spreads'!J29</f>
        <v>220.94000000000003</v>
      </c>
      <c r="F135" s="95">
        <f>'Long-Term Spreads'!J29</f>
        <v>221.39500000000001</v>
      </c>
      <c r="G135" s="95">
        <f>'Long-Term Spreads'!V29</f>
        <v>221.9</v>
      </c>
    </row>
    <row r="136" spans="1:7" x14ac:dyDescent="0.25">
      <c r="A136" s="93">
        <f t="shared" si="3"/>
        <v>26</v>
      </c>
      <c r="B136" s="105">
        <v>221.00911657193672</v>
      </c>
      <c r="C136" s="96">
        <v>220.95777777777775</v>
      </c>
      <c r="D136" s="95">
        <v>222.00111111111113</v>
      </c>
      <c r="E136" s="95">
        <f>'[2]Long-Term Spreads'!J30</f>
        <v>221.77</v>
      </c>
      <c r="F136" s="95">
        <f>'Long-Term Spreads'!J30</f>
        <v>222.26</v>
      </c>
      <c r="G136" s="95">
        <f>'Long-Term Spreads'!V30</f>
        <v>222.8</v>
      </c>
    </row>
    <row r="137" spans="1:7" x14ac:dyDescent="0.25">
      <c r="A137" s="93">
        <f t="shared" si="3"/>
        <v>27</v>
      </c>
      <c r="B137" s="105">
        <v>221.74796609885169</v>
      </c>
      <c r="C137" s="96">
        <v>221.72666666666666</v>
      </c>
      <c r="D137" s="95">
        <v>222.80166666666668</v>
      </c>
      <c r="E137" s="95">
        <f>'[2]Long-Term Spreads'!J31</f>
        <v>222.60000000000002</v>
      </c>
      <c r="F137" s="95">
        <f>'Long-Term Spreads'!J31</f>
        <v>223.125</v>
      </c>
      <c r="G137" s="95">
        <f>'Long-Term Spreads'!V31</f>
        <v>223.7</v>
      </c>
    </row>
    <row r="138" spans="1:7" x14ac:dyDescent="0.25">
      <c r="A138" s="93">
        <f t="shared" si="3"/>
        <v>28</v>
      </c>
      <c r="B138" s="105">
        <v>222.48681562576664</v>
      </c>
      <c r="C138" s="96">
        <v>222.49555555555554</v>
      </c>
      <c r="D138" s="95">
        <v>223.60222222222222</v>
      </c>
      <c r="E138" s="95">
        <f>'[2]Long-Term Spreads'!J32</f>
        <v>223.43</v>
      </c>
      <c r="F138" s="95">
        <f>'Long-Term Spreads'!J32</f>
        <v>223.99</v>
      </c>
      <c r="G138" s="95">
        <f>'Long-Term Spreads'!V32</f>
        <v>224.6</v>
      </c>
    </row>
    <row r="139" spans="1:7" x14ac:dyDescent="0.25">
      <c r="A139" s="93">
        <f t="shared" si="3"/>
        <v>29</v>
      </c>
      <c r="B139" s="105">
        <v>223.22566515268161</v>
      </c>
      <c r="C139" s="96">
        <v>223.26444444444442</v>
      </c>
      <c r="D139" s="95">
        <v>224.40277777777777</v>
      </c>
      <c r="E139" s="95">
        <f>'[2]Long-Term Spreads'!J33</f>
        <v>224.26000000000002</v>
      </c>
      <c r="F139" s="95">
        <f>'Long-Term Spreads'!J33</f>
        <v>224.85499999999999</v>
      </c>
      <c r="G139" s="95">
        <f>'Long-Term Spreads'!V33</f>
        <v>225.5</v>
      </c>
    </row>
    <row r="140" spans="1:7" x14ac:dyDescent="0.25">
      <c r="A140" s="93">
        <f t="shared" si="3"/>
        <v>30</v>
      </c>
      <c r="B140" s="105">
        <v>223.96451467959656</v>
      </c>
      <c r="C140" s="96">
        <v>224.0333333333333</v>
      </c>
      <c r="D140" s="95">
        <v>225.20333333333335</v>
      </c>
      <c r="E140" s="95">
        <f>'[2]Long-Term Spreads'!J34</f>
        <v>225.09000000000003</v>
      </c>
      <c r="F140" s="95">
        <f>'Long-Term Spreads'!J34</f>
        <v>225.72</v>
      </c>
      <c r="G140" s="95">
        <f>'Long-Term Spreads'!V34</f>
        <v>226.4</v>
      </c>
    </row>
    <row r="141" spans="1:7" x14ac:dyDescent="0.25">
      <c r="A141" s="7"/>
      <c r="B141" s="7"/>
      <c r="C141" s="7"/>
      <c r="D141" s="7"/>
      <c r="E141" s="7"/>
      <c r="F141" s="7"/>
    </row>
    <row r="142" spans="1:7" x14ac:dyDescent="0.25">
      <c r="A142" s="7"/>
      <c r="B142" s="7"/>
      <c r="C142" s="7"/>
      <c r="D142" s="7"/>
      <c r="E142" s="7"/>
      <c r="F142" s="7"/>
    </row>
    <row r="143" spans="1:7" x14ac:dyDescent="0.25">
      <c r="A143" s="7" t="s">
        <v>59</v>
      </c>
      <c r="B143" s="7"/>
      <c r="C143" s="7"/>
      <c r="D143" s="7"/>
      <c r="E143" s="7"/>
      <c r="F143" s="7"/>
    </row>
    <row r="144" spans="1:7" x14ac:dyDescent="0.25">
      <c r="A144" s="91" t="s">
        <v>52</v>
      </c>
      <c r="B144" s="92"/>
      <c r="C144" s="37"/>
      <c r="D144" s="37"/>
      <c r="E144" s="37"/>
      <c r="F144" s="37"/>
    </row>
    <row r="145" spans="1:7" x14ac:dyDescent="0.25">
      <c r="A145" s="34" t="str">
        <f>+$A$5</f>
        <v>Maturity</v>
      </c>
      <c r="B145" s="94">
        <f>+$B$5</f>
        <v>41912</v>
      </c>
      <c r="C145" s="94">
        <f>+$C$5</f>
        <v>42004</v>
      </c>
      <c r="D145" s="94">
        <f>+$D$5</f>
        <v>42094</v>
      </c>
      <c r="E145" s="94">
        <f>+$E$5</f>
        <v>42185</v>
      </c>
      <c r="F145" s="94">
        <f>+$F$5</f>
        <v>42277</v>
      </c>
      <c r="G145" s="94">
        <f>+$G$5</f>
        <v>42369</v>
      </c>
    </row>
    <row r="146" spans="1:7" x14ac:dyDescent="0.25">
      <c r="A146" s="93">
        <v>1</v>
      </c>
      <c r="B146" s="106">
        <v>387.54104694351128</v>
      </c>
      <c r="C146" s="107">
        <v>386.56</v>
      </c>
      <c r="D146" s="102">
        <v>387.35</v>
      </c>
      <c r="E146" s="91">
        <f>'[2]Long-Term Spreads'!C42</f>
        <v>386.25</v>
      </c>
      <c r="F146" s="91">
        <f>'Long-Term Spreads'!C42</f>
        <v>386.4</v>
      </c>
      <c r="G146" s="91">
        <f>'Long-Term Spreads'!O42</f>
        <v>386.31</v>
      </c>
    </row>
    <row r="147" spans="1:7" x14ac:dyDescent="0.25">
      <c r="A147" s="93">
        <f>A146+1</f>
        <v>2</v>
      </c>
      <c r="B147" s="106">
        <v>387.54104694351128</v>
      </c>
      <c r="C147" s="107">
        <v>386.56</v>
      </c>
      <c r="D147" s="102">
        <v>387.35</v>
      </c>
      <c r="E147" s="91">
        <f>'[2]Long-Term Spreads'!C43</f>
        <v>386.25</v>
      </c>
      <c r="F147" s="91">
        <f>'Long-Term Spreads'!C43</f>
        <v>386.4</v>
      </c>
      <c r="G147" s="91">
        <f>'Long-Term Spreads'!O43</f>
        <v>386.31</v>
      </c>
    </row>
    <row r="148" spans="1:7" x14ac:dyDescent="0.25">
      <c r="A148" s="93">
        <f t="shared" ref="A148:A175" si="4">A147+1</f>
        <v>3</v>
      </c>
      <c r="B148" s="106">
        <v>387.54104694351128</v>
      </c>
      <c r="C148" s="107">
        <v>386.56</v>
      </c>
      <c r="D148" s="102">
        <v>387.35</v>
      </c>
      <c r="E148" s="91">
        <f>'[2]Long-Term Spreads'!C44</f>
        <v>386.25</v>
      </c>
      <c r="F148" s="91">
        <f>'Long-Term Spreads'!C44</f>
        <v>386.4</v>
      </c>
      <c r="G148" s="91">
        <f>'Long-Term Spreads'!O44</f>
        <v>386.31</v>
      </c>
    </row>
    <row r="149" spans="1:7" x14ac:dyDescent="0.25">
      <c r="A149" s="93">
        <f t="shared" si="4"/>
        <v>4</v>
      </c>
      <c r="B149" s="106">
        <v>387.54104694351128</v>
      </c>
      <c r="C149" s="107">
        <v>386.56</v>
      </c>
      <c r="D149" s="102">
        <v>387.35</v>
      </c>
      <c r="E149" s="91">
        <f>'[2]Long-Term Spreads'!C45</f>
        <v>386.25</v>
      </c>
      <c r="F149" s="91">
        <f>'Long-Term Spreads'!C45</f>
        <v>386.4</v>
      </c>
      <c r="G149" s="91">
        <f>'Long-Term Spreads'!O45</f>
        <v>386.31</v>
      </c>
    </row>
    <row r="150" spans="1:7" x14ac:dyDescent="0.25">
      <c r="A150" s="93">
        <f t="shared" si="4"/>
        <v>5</v>
      </c>
      <c r="B150" s="106">
        <v>387.54104694351128</v>
      </c>
      <c r="C150" s="107">
        <v>386.56</v>
      </c>
      <c r="D150" s="102">
        <v>387.35</v>
      </c>
      <c r="E150" s="91">
        <f>'[2]Long-Term Spreads'!C46</f>
        <v>386.25</v>
      </c>
      <c r="F150" s="91">
        <f>'Long-Term Spreads'!C46</f>
        <v>386.4</v>
      </c>
      <c r="G150" s="91">
        <f>'Long-Term Spreads'!O46</f>
        <v>386.31</v>
      </c>
    </row>
    <row r="151" spans="1:7" x14ac:dyDescent="0.25">
      <c r="A151" s="93">
        <f t="shared" si="4"/>
        <v>6</v>
      </c>
      <c r="B151" s="106">
        <v>387.54104694351128</v>
      </c>
      <c r="C151" s="107">
        <v>386.56</v>
      </c>
      <c r="D151" s="102">
        <v>387.35</v>
      </c>
      <c r="E151" s="91">
        <f>'[2]Long-Term Spreads'!C47</f>
        <v>386.25</v>
      </c>
      <c r="F151" s="91">
        <f>'Long-Term Spreads'!C47</f>
        <v>386.4</v>
      </c>
      <c r="G151" s="91">
        <f>'Long-Term Spreads'!O47</f>
        <v>386.31</v>
      </c>
    </row>
    <row r="152" spans="1:7" x14ac:dyDescent="0.25">
      <c r="A152" s="93">
        <f t="shared" si="4"/>
        <v>7</v>
      </c>
      <c r="B152" s="106">
        <v>387.54104694351128</v>
      </c>
      <c r="C152" s="107">
        <v>386.56</v>
      </c>
      <c r="D152" s="102">
        <v>387.35</v>
      </c>
      <c r="E152" s="91">
        <f>'[2]Long-Term Spreads'!C48</f>
        <v>386.25</v>
      </c>
      <c r="F152" s="91">
        <f>'Long-Term Spreads'!C48</f>
        <v>386.4</v>
      </c>
      <c r="G152" s="91">
        <f>'Long-Term Spreads'!O48</f>
        <v>386.31</v>
      </c>
    </row>
    <row r="153" spans="1:7" x14ac:dyDescent="0.25">
      <c r="A153" s="93">
        <f t="shared" si="4"/>
        <v>8</v>
      </c>
      <c r="B153" s="106">
        <v>387.54104694351128</v>
      </c>
      <c r="C153" s="107">
        <v>386.56</v>
      </c>
      <c r="D153" s="102">
        <v>387.35</v>
      </c>
      <c r="E153" s="91">
        <f>'[2]Long-Term Spreads'!C49</f>
        <v>386.25</v>
      </c>
      <c r="F153" s="91">
        <f>'Long-Term Spreads'!C49</f>
        <v>386.4</v>
      </c>
      <c r="G153" s="91">
        <f>'Long-Term Spreads'!O49</f>
        <v>386.31</v>
      </c>
    </row>
    <row r="154" spans="1:7" x14ac:dyDescent="0.25">
      <c r="A154" s="93">
        <f t="shared" si="4"/>
        <v>9</v>
      </c>
      <c r="B154" s="106">
        <v>387.54104694351128</v>
      </c>
      <c r="C154" s="107">
        <v>386.56</v>
      </c>
      <c r="D154" s="102">
        <v>387.35</v>
      </c>
      <c r="E154" s="91">
        <f>'[2]Long-Term Spreads'!C50</f>
        <v>386.25</v>
      </c>
      <c r="F154" s="91">
        <f>'Long-Term Spreads'!C50</f>
        <v>386.4</v>
      </c>
      <c r="G154" s="91">
        <f>'Long-Term Spreads'!O50</f>
        <v>386.31</v>
      </c>
    </row>
    <row r="155" spans="1:7" x14ac:dyDescent="0.25">
      <c r="A155" s="93">
        <f t="shared" si="4"/>
        <v>10</v>
      </c>
      <c r="B155" s="106">
        <v>387.54104694351128</v>
      </c>
      <c r="C155" s="107">
        <v>386.56</v>
      </c>
      <c r="D155" s="102">
        <v>387.35</v>
      </c>
      <c r="E155" s="91">
        <f>'[2]Long-Term Spreads'!C51</f>
        <v>386.25</v>
      </c>
      <c r="F155" s="91">
        <f>'Long-Term Spreads'!C51</f>
        <v>386.4</v>
      </c>
      <c r="G155" s="91">
        <f>'Long-Term Spreads'!O51</f>
        <v>386.31</v>
      </c>
    </row>
    <row r="156" spans="1:7" x14ac:dyDescent="0.25">
      <c r="A156" s="93">
        <f t="shared" si="4"/>
        <v>11</v>
      </c>
      <c r="B156" s="106">
        <v>387.54104694351128</v>
      </c>
      <c r="C156" s="107">
        <v>386.56</v>
      </c>
      <c r="D156" s="102">
        <v>387.35</v>
      </c>
      <c r="E156" s="91">
        <f>'[2]Long-Term Spreads'!C52</f>
        <v>386.25</v>
      </c>
      <c r="F156" s="91">
        <f>'Long-Term Spreads'!C52</f>
        <v>386.4</v>
      </c>
      <c r="G156" s="91">
        <f>'Long-Term Spreads'!O52</f>
        <v>386.31</v>
      </c>
    </row>
    <row r="157" spans="1:7" x14ac:dyDescent="0.25">
      <c r="A157" s="93">
        <f t="shared" si="4"/>
        <v>12</v>
      </c>
      <c r="B157" s="106">
        <v>387.54104694351128</v>
      </c>
      <c r="C157" s="107">
        <v>386.56</v>
      </c>
      <c r="D157" s="102">
        <v>387.35</v>
      </c>
      <c r="E157" s="91">
        <f>'[2]Long-Term Spreads'!C53</f>
        <v>386.25</v>
      </c>
      <c r="F157" s="91">
        <f>'Long-Term Spreads'!C53</f>
        <v>386.4</v>
      </c>
      <c r="G157" s="91">
        <f>'Long-Term Spreads'!O53</f>
        <v>386.31</v>
      </c>
    </row>
    <row r="158" spans="1:7" x14ac:dyDescent="0.25">
      <c r="A158" s="93">
        <f t="shared" si="4"/>
        <v>13</v>
      </c>
      <c r="B158" s="106">
        <v>387.54104694351128</v>
      </c>
      <c r="C158" s="107">
        <v>386.56</v>
      </c>
      <c r="D158" s="102">
        <v>387.35</v>
      </c>
      <c r="E158" s="91">
        <f>'[2]Long-Term Spreads'!C54</f>
        <v>386.25</v>
      </c>
      <c r="F158" s="91">
        <f>'Long-Term Spreads'!C54</f>
        <v>386.4</v>
      </c>
      <c r="G158" s="91">
        <f>'Long-Term Spreads'!O54</f>
        <v>386.31</v>
      </c>
    </row>
    <row r="159" spans="1:7" x14ac:dyDescent="0.25">
      <c r="A159" s="93">
        <f t="shared" si="4"/>
        <v>14</v>
      </c>
      <c r="B159" s="106">
        <v>387.54104694351128</v>
      </c>
      <c r="C159" s="107">
        <v>386.56</v>
      </c>
      <c r="D159" s="102">
        <v>387.35</v>
      </c>
      <c r="E159" s="91">
        <f>'[2]Long-Term Spreads'!C55</f>
        <v>386.25</v>
      </c>
      <c r="F159" s="91">
        <f>'Long-Term Spreads'!C55</f>
        <v>386.4</v>
      </c>
      <c r="G159" s="91">
        <f>'Long-Term Spreads'!O55</f>
        <v>386.31</v>
      </c>
    </row>
    <row r="160" spans="1:7" x14ac:dyDescent="0.25">
      <c r="A160" s="93">
        <f t="shared" si="4"/>
        <v>15</v>
      </c>
      <c r="B160" s="106">
        <v>387.54104694351128</v>
      </c>
      <c r="C160" s="107">
        <v>386.56</v>
      </c>
      <c r="D160" s="102">
        <v>387.35</v>
      </c>
      <c r="E160" s="91">
        <f>'[2]Long-Term Spreads'!C56</f>
        <v>386.25</v>
      </c>
      <c r="F160" s="91">
        <f>'Long-Term Spreads'!C56</f>
        <v>386.4</v>
      </c>
      <c r="G160" s="91">
        <f>'Long-Term Spreads'!O56</f>
        <v>386.31</v>
      </c>
    </row>
    <row r="161" spans="1:7" x14ac:dyDescent="0.25">
      <c r="A161" s="93">
        <f t="shared" si="4"/>
        <v>16</v>
      </c>
      <c r="B161" s="106">
        <v>387.54104694351128</v>
      </c>
      <c r="C161" s="107">
        <v>386.56</v>
      </c>
      <c r="D161" s="102">
        <v>387.35</v>
      </c>
      <c r="E161" s="91">
        <f>'[2]Long-Term Spreads'!C57</f>
        <v>386.25</v>
      </c>
      <c r="F161" s="91">
        <f>'Long-Term Spreads'!C57</f>
        <v>386.4</v>
      </c>
      <c r="G161" s="91">
        <f>'Long-Term Spreads'!O57</f>
        <v>386.31</v>
      </c>
    </row>
    <row r="162" spans="1:7" x14ac:dyDescent="0.25">
      <c r="A162" s="93">
        <f t="shared" si="4"/>
        <v>17</v>
      </c>
      <c r="B162" s="106">
        <v>387.54104694351128</v>
      </c>
      <c r="C162" s="107">
        <v>386.56</v>
      </c>
      <c r="D162" s="102">
        <v>387.35</v>
      </c>
      <c r="E162" s="91">
        <f>'[2]Long-Term Spreads'!C58</f>
        <v>386.25</v>
      </c>
      <c r="F162" s="91">
        <f>'Long-Term Spreads'!C58</f>
        <v>386.4</v>
      </c>
      <c r="G162" s="91">
        <f>'Long-Term Spreads'!O58</f>
        <v>386.31</v>
      </c>
    </row>
    <row r="163" spans="1:7" x14ac:dyDescent="0.25">
      <c r="A163" s="93">
        <f t="shared" si="4"/>
        <v>18</v>
      </c>
      <c r="B163" s="106">
        <v>387.54104694351128</v>
      </c>
      <c r="C163" s="107">
        <v>386.56</v>
      </c>
      <c r="D163" s="102">
        <v>387.35</v>
      </c>
      <c r="E163" s="91">
        <f>'[2]Long-Term Spreads'!C59</f>
        <v>386.25</v>
      </c>
      <c r="F163" s="91">
        <f>'Long-Term Spreads'!C59</f>
        <v>386.4</v>
      </c>
      <c r="G163" s="91">
        <f>'Long-Term Spreads'!O59</f>
        <v>386.31</v>
      </c>
    </row>
    <row r="164" spans="1:7" x14ac:dyDescent="0.25">
      <c r="A164" s="93">
        <f t="shared" si="4"/>
        <v>19</v>
      </c>
      <c r="B164" s="106">
        <v>387.54104694351128</v>
      </c>
      <c r="C164" s="107">
        <v>386.56</v>
      </c>
      <c r="D164" s="102">
        <v>387.35</v>
      </c>
      <c r="E164" s="91">
        <f>'[2]Long-Term Spreads'!C60</f>
        <v>386.25</v>
      </c>
      <c r="F164" s="91">
        <f>'Long-Term Spreads'!C60</f>
        <v>386.4</v>
      </c>
      <c r="G164" s="91">
        <f>'Long-Term Spreads'!O60</f>
        <v>386.31</v>
      </c>
    </row>
    <row r="165" spans="1:7" x14ac:dyDescent="0.25">
      <c r="A165" s="93">
        <f t="shared" si="4"/>
        <v>20</v>
      </c>
      <c r="B165" s="106">
        <v>387.54104694351128</v>
      </c>
      <c r="C165" s="107">
        <v>386.56</v>
      </c>
      <c r="D165" s="102">
        <v>387.35</v>
      </c>
      <c r="E165" s="91">
        <f>'[2]Long-Term Spreads'!C61</f>
        <v>386.25</v>
      </c>
      <c r="F165" s="91">
        <f>'Long-Term Spreads'!C61</f>
        <v>386.4</v>
      </c>
      <c r="G165" s="91">
        <f>'Long-Term Spreads'!O61</f>
        <v>386.31</v>
      </c>
    </row>
    <row r="166" spans="1:7" x14ac:dyDescent="0.25">
      <c r="A166" s="93">
        <f t="shared" si="4"/>
        <v>21</v>
      </c>
      <c r="B166" s="106">
        <v>387.54104694351128</v>
      </c>
      <c r="C166" s="107">
        <v>386.56</v>
      </c>
      <c r="D166" s="102">
        <v>387.35</v>
      </c>
      <c r="E166" s="91">
        <f>'[2]Long-Term Spreads'!C62</f>
        <v>386.25</v>
      </c>
      <c r="F166" s="91">
        <f>'Long-Term Spreads'!C62</f>
        <v>386.4</v>
      </c>
      <c r="G166" s="91">
        <f>'Long-Term Spreads'!O62</f>
        <v>386.31</v>
      </c>
    </row>
    <row r="167" spans="1:7" x14ac:dyDescent="0.25">
      <c r="A167" s="93">
        <f t="shared" si="4"/>
        <v>22</v>
      </c>
      <c r="B167" s="106">
        <v>387.54104694351128</v>
      </c>
      <c r="C167" s="107">
        <v>386.56</v>
      </c>
      <c r="D167" s="102">
        <v>387.35</v>
      </c>
      <c r="E167" s="91">
        <f>'[2]Long-Term Spreads'!C63</f>
        <v>386.25</v>
      </c>
      <c r="F167" s="91">
        <f>'Long-Term Spreads'!C63</f>
        <v>386.4</v>
      </c>
      <c r="G167" s="91">
        <f>'Long-Term Spreads'!O63</f>
        <v>386.31</v>
      </c>
    </row>
    <row r="168" spans="1:7" x14ac:dyDescent="0.25">
      <c r="A168" s="93">
        <f t="shared" si="4"/>
        <v>23</v>
      </c>
      <c r="B168" s="106">
        <v>387.54104694351128</v>
      </c>
      <c r="C168" s="107">
        <v>386.56</v>
      </c>
      <c r="D168" s="102">
        <v>387.35</v>
      </c>
      <c r="E168" s="91">
        <f>'[2]Long-Term Spreads'!C64</f>
        <v>386.25</v>
      </c>
      <c r="F168" s="91">
        <f>'Long-Term Spreads'!C64</f>
        <v>386.4</v>
      </c>
      <c r="G168" s="91">
        <f>'Long-Term Spreads'!O64</f>
        <v>386.31</v>
      </c>
    </row>
    <row r="169" spans="1:7" x14ac:dyDescent="0.25">
      <c r="A169" s="93">
        <f t="shared" si="4"/>
        <v>24</v>
      </c>
      <c r="B169" s="106">
        <v>387.54104694351128</v>
      </c>
      <c r="C169" s="107">
        <v>386.56</v>
      </c>
      <c r="D169" s="102">
        <v>387.35</v>
      </c>
      <c r="E169" s="91">
        <f>'[2]Long-Term Spreads'!C65</f>
        <v>386.25</v>
      </c>
      <c r="F169" s="91">
        <f>'Long-Term Spreads'!C65</f>
        <v>386.4</v>
      </c>
      <c r="G169" s="91">
        <f>'Long-Term Spreads'!O65</f>
        <v>386.31</v>
      </c>
    </row>
    <row r="170" spans="1:7" x14ac:dyDescent="0.25">
      <c r="A170" s="93">
        <f t="shared" si="4"/>
        <v>25</v>
      </c>
      <c r="B170" s="106">
        <v>387.54104694351128</v>
      </c>
      <c r="C170" s="107">
        <v>386.56</v>
      </c>
      <c r="D170" s="102">
        <v>387.35</v>
      </c>
      <c r="E170" s="91">
        <f>'[2]Long-Term Spreads'!C66</f>
        <v>386.25</v>
      </c>
      <c r="F170" s="91">
        <f>'Long-Term Spreads'!C66</f>
        <v>386.4</v>
      </c>
      <c r="G170" s="91">
        <f>'Long-Term Spreads'!O66</f>
        <v>386.31</v>
      </c>
    </row>
    <row r="171" spans="1:7" x14ac:dyDescent="0.25">
      <c r="A171" s="93">
        <f t="shared" si="4"/>
        <v>26</v>
      </c>
      <c r="B171" s="106">
        <v>387.54104694351128</v>
      </c>
      <c r="C171" s="107">
        <v>386.56</v>
      </c>
      <c r="D171" s="102">
        <v>387.35</v>
      </c>
      <c r="E171" s="91">
        <f>'[2]Long-Term Spreads'!C67</f>
        <v>386.25</v>
      </c>
      <c r="F171" s="91">
        <f>'Long-Term Spreads'!C67</f>
        <v>386.4</v>
      </c>
      <c r="G171" s="91">
        <f>'Long-Term Spreads'!O67</f>
        <v>386.31</v>
      </c>
    </row>
    <row r="172" spans="1:7" x14ac:dyDescent="0.25">
      <c r="A172" s="93">
        <f t="shared" si="4"/>
        <v>27</v>
      </c>
      <c r="B172" s="106">
        <v>387.54104694351128</v>
      </c>
      <c r="C172" s="107">
        <v>386.56</v>
      </c>
      <c r="D172" s="102">
        <v>387.35</v>
      </c>
      <c r="E172" s="91">
        <f>'[2]Long-Term Spreads'!C68</f>
        <v>386.25</v>
      </c>
      <c r="F172" s="91">
        <f>'Long-Term Spreads'!C68</f>
        <v>386.4</v>
      </c>
      <c r="G172" s="91">
        <f>'Long-Term Spreads'!O68</f>
        <v>386.31</v>
      </c>
    </row>
    <row r="173" spans="1:7" x14ac:dyDescent="0.25">
      <c r="A173" s="93">
        <f t="shared" si="4"/>
        <v>28</v>
      </c>
      <c r="B173" s="106">
        <v>387.54104694351128</v>
      </c>
      <c r="C173" s="107">
        <v>386.56</v>
      </c>
      <c r="D173" s="102">
        <v>387.35</v>
      </c>
      <c r="E173" s="91">
        <f>'[2]Long-Term Spreads'!C69</f>
        <v>386.25</v>
      </c>
      <c r="F173" s="91">
        <f>'Long-Term Spreads'!C69</f>
        <v>386.4</v>
      </c>
      <c r="G173" s="91">
        <f>'Long-Term Spreads'!O69</f>
        <v>386.31</v>
      </c>
    </row>
    <row r="174" spans="1:7" x14ac:dyDescent="0.25">
      <c r="A174" s="93">
        <f t="shared" si="4"/>
        <v>29</v>
      </c>
      <c r="B174" s="106">
        <v>387.54104694351128</v>
      </c>
      <c r="C174" s="107">
        <v>386.56</v>
      </c>
      <c r="D174" s="102">
        <v>387.35</v>
      </c>
      <c r="E174" s="91">
        <f>'[2]Long-Term Spreads'!C70</f>
        <v>386.25</v>
      </c>
      <c r="F174" s="91">
        <f>'Long-Term Spreads'!C70</f>
        <v>386.4</v>
      </c>
      <c r="G174" s="91">
        <f>'Long-Term Spreads'!O70</f>
        <v>386.31</v>
      </c>
    </row>
    <row r="175" spans="1:7" x14ac:dyDescent="0.25">
      <c r="A175" s="93">
        <f t="shared" si="4"/>
        <v>30</v>
      </c>
      <c r="B175" s="106">
        <v>387.54104694351128</v>
      </c>
      <c r="C175" s="107">
        <v>386.56</v>
      </c>
      <c r="D175" s="102">
        <v>387.35</v>
      </c>
      <c r="E175" s="91">
        <f>'[2]Long-Term Spreads'!C71</f>
        <v>386.25</v>
      </c>
      <c r="F175" s="91">
        <f>'Long-Term Spreads'!C71</f>
        <v>386.4</v>
      </c>
      <c r="G175" s="91">
        <f>'Long-Term Spreads'!O71</f>
        <v>386.31</v>
      </c>
    </row>
    <row r="176" spans="1:7" x14ac:dyDescent="0.25">
      <c r="A176" s="7"/>
      <c r="B176" s="7"/>
      <c r="C176" s="7"/>
      <c r="D176" s="7"/>
      <c r="E176" s="7"/>
      <c r="F176" s="7"/>
    </row>
    <row r="177" spans="1:7" x14ac:dyDescent="0.25">
      <c r="A177" s="7"/>
      <c r="B177" s="7"/>
      <c r="C177" s="7"/>
      <c r="D177" s="7"/>
      <c r="E177" s="7"/>
      <c r="F177" s="7"/>
    </row>
    <row r="178" spans="1:7" x14ac:dyDescent="0.25">
      <c r="A178" s="7" t="s">
        <v>60</v>
      </c>
      <c r="B178" s="7"/>
      <c r="C178" s="7"/>
      <c r="D178" s="7"/>
      <c r="E178" s="7"/>
      <c r="F178" s="7"/>
    </row>
    <row r="179" spans="1:7" x14ac:dyDescent="0.25">
      <c r="A179" s="91" t="s">
        <v>52</v>
      </c>
      <c r="B179" s="92"/>
      <c r="C179" s="37"/>
      <c r="D179" s="37"/>
      <c r="E179" s="37"/>
      <c r="F179" s="37"/>
    </row>
    <row r="180" spans="1:7" x14ac:dyDescent="0.25">
      <c r="A180" s="34" t="str">
        <f>+$A$5</f>
        <v>Maturity</v>
      </c>
      <c r="B180" s="94">
        <f>+$B$5</f>
        <v>41912</v>
      </c>
      <c r="C180" s="94">
        <f>+$C$5</f>
        <v>42004</v>
      </c>
      <c r="D180" s="94">
        <f>+$D$5</f>
        <v>42094</v>
      </c>
      <c r="E180" s="94">
        <f>+$E$5</f>
        <v>42185</v>
      </c>
      <c r="F180" s="94">
        <f>+$F$5</f>
        <v>42277</v>
      </c>
      <c r="G180" s="94">
        <f>+$G$5</f>
        <v>42369</v>
      </c>
    </row>
    <row r="181" spans="1:7" x14ac:dyDescent="0.25">
      <c r="A181" s="93">
        <v>1</v>
      </c>
      <c r="B181" s="106">
        <v>573.06626240988123</v>
      </c>
      <c r="C181" s="107">
        <v>571.88</v>
      </c>
      <c r="D181" s="102">
        <v>572.91999999999996</v>
      </c>
      <c r="E181" s="91">
        <f>'[2]Long-Term Spreads'!F42</f>
        <v>571.23</v>
      </c>
      <c r="F181" s="91">
        <f>'Long-Term Spreads'!F42</f>
        <v>570.09</v>
      </c>
      <c r="G181" s="91">
        <f>'Long-Term Spreads'!R42</f>
        <v>567.05999999999995</v>
      </c>
    </row>
    <row r="182" spans="1:7" x14ac:dyDescent="0.25">
      <c r="A182" s="93">
        <f>A181+1</f>
        <v>2</v>
      </c>
      <c r="B182" s="106">
        <v>573.06626240988123</v>
      </c>
      <c r="C182" s="107">
        <v>571.88</v>
      </c>
      <c r="D182" s="102">
        <v>572.91999999999996</v>
      </c>
      <c r="E182" s="91">
        <f>'[2]Long-Term Spreads'!F43</f>
        <v>571.23</v>
      </c>
      <c r="F182" s="91">
        <f>'Long-Term Spreads'!F43</f>
        <v>570.09</v>
      </c>
      <c r="G182" s="91">
        <f>'Long-Term Spreads'!R43</f>
        <v>567.05999999999995</v>
      </c>
    </row>
    <row r="183" spans="1:7" x14ac:dyDescent="0.25">
      <c r="A183" s="93">
        <f t="shared" ref="A183:A210" si="5">A182+1</f>
        <v>3</v>
      </c>
      <c r="B183" s="106">
        <v>573.06626240988123</v>
      </c>
      <c r="C183" s="107">
        <v>571.88</v>
      </c>
      <c r="D183" s="102">
        <v>572.91999999999996</v>
      </c>
      <c r="E183" s="91">
        <f>'[2]Long-Term Spreads'!F44</f>
        <v>571.23</v>
      </c>
      <c r="F183" s="91">
        <f>'Long-Term Spreads'!F44</f>
        <v>570.09</v>
      </c>
      <c r="G183" s="91">
        <f>'Long-Term Spreads'!R44</f>
        <v>567.05999999999995</v>
      </c>
    </row>
    <row r="184" spans="1:7" x14ac:dyDescent="0.25">
      <c r="A184" s="93">
        <f t="shared" si="5"/>
        <v>4</v>
      </c>
      <c r="B184" s="106">
        <v>573.06626240988123</v>
      </c>
      <c r="C184" s="107">
        <v>571.88</v>
      </c>
      <c r="D184" s="102">
        <v>572.91999999999996</v>
      </c>
      <c r="E184" s="91">
        <f>'[2]Long-Term Spreads'!F45</f>
        <v>571.23</v>
      </c>
      <c r="F184" s="91">
        <f>'Long-Term Spreads'!F45</f>
        <v>570.09</v>
      </c>
      <c r="G184" s="91">
        <f>'Long-Term Spreads'!R45</f>
        <v>567.05999999999995</v>
      </c>
    </row>
    <row r="185" spans="1:7" x14ac:dyDescent="0.25">
      <c r="A185" s="93">
        <f t="shared" si="5"/>
        <v>5</v>
      </c>
      <c r="B185" s="106">
        <v>573.06626240988123</v>
      </c>
      <c r="C185" s="107">
        <v>571.88</v>
      </c>
      <c r="D185" s="102">
        <v>572.91999999999996</v>
      </c>
      <c r="E185" s="91">
        <f>'[2]Long-Term Spreads'!F46</f>
        <v>571.23</v>
      </c>
      <c r="F185" s="91">
        <f>'Long-Term Spreads'!F46</f>
        <v>570.09</v>
      </c>
      <c r="G185" s="91">
        <f>'Long-Term Spreads'!R46</f>
        <v>567.05999999999995</v>
      </c>
    </row>
    <row r="186" spans="1:7" x14ac:dyDescent="0.25">
      <c r="A186" s="93">
        <f t="shared" si="5"/>
        <v>6</v>
      </c>
      <c r="B186" s="106">
        <v>573.06626240988123</v>
      </c>
      <c r="C186" s="107">
        <v>571.88</v>
      </c>
      <c r="D186" s="102">
        <v>572.91999999999996</v>
      </c>
      <c r="E186" s="91">
        <f>'[2]Long-Term Spreads'!F47</f>
        <v>571.23</v>
      </c>
      <c r="F186" s="91">
        <f>'Long-Term Spreads'!F47</f>
        <v>570.09</v>
      </c>
      <c r="G186" s="91">
        <f>'Long-Term Spreads'!R47</f>
        <v>567.05999999999995</v>
      </c>
    </row>
    <row r="187" spans="1:7" x14ac:dyDescent="0.25">
      <c r="A187" s="93">
        <f t="shared" si="5"/>
        <v>7</v>
      </c>
      <c r="B187" s="106">
        <v>573.06626240988123</v>
      </c>
      <c r="C187" s="107">
        <v>571.88</v>
      </c>
      <c r="D187" s="102">
        <v>572.91999999999996</v>
      </c>
      <c r="E187" s="91">
        <f>'[2]Long-Term Spreads'!F48</f>
        <v>571.23</v>
      </c>
      <c r="F187" s="91">
        <f>'Long-Term Spreads'!F48</f>
        <v>570.09</v>
      </c>
      <c r="G187" s="91">
        <f>'Long-Term Spreads'!R48</f>
        <v>567.05999999999995</v>
      </c>
    </row>
    <row r="188" spans="1:7" x14ac:dyDescent="0.25">
      <c r="A188" s="93">
        <f t="shared" si="5"/>
        <v>8</v>
      </c>
      <c r="B188" s="106">
        <v>573.06626240988123</v>
      </c>
      <c r="C188" s="107">
        <v>571.88</v>
      </c>
      <c r="D188" s="102">
        <v>572.91999999999996</v>
      </c>
      <c r="E188" s="91">
        <f>'[2]Long-Term Spreads'!F49</f>
        <v>571.23</v>
      </c>
      <c r="F188" s="91">
        <f>'Long-Term Spreads'!F49</f>
        <v>570.09</v>
      </c>
      <c r="G188" s="91">
        <f>'Long-Term Spreads'!R49</f>
        <v>567.05999999999995</v>
      </c>
    </row>
    <row r="189" spans="1:7" x14ac:dyDescent="0.25">
      <c r="A189" s="93">
        <f t="shared" si="5"/>
        <v>9</v>
      </c>
      <c r="B189" s="106">
        <v>573.06626240988123</v>
      </c>
      <c r="C189" s="107">
        <v>571.88</v>
      </c>
      <c r="D189" s="102">
        <v>572.91999999999996</v>
      </c>
      <c r="E189" s="91">
        <f>'[2]Long-Term Spreads'!F50</f>
        <v>571.23</v>
      </c>
      <c r="F189" s="91">
        <f>'Long-Term Spreads'!F50</f>
        <v>570.09</v>
      </c>
      <c r="G189" s="91">
        <f>'Long-Term Spreads'!R50</f>
        <v>567.05999999999995</v>
      </c>
    </row>
    <row r="190" spans="1:7" x14ac:dyDescent="0.25">
      <c r="A190" s="93">
        <f t="shared" si="5"/>
        <v>10</v>
      </c>
      <c r="B190" s="106">
        <v>573.06626240988123</v>
      </c>
      <c r="C190" s="107">
        <v>571.88</v>
      </c>
      <c r="D190" s="102">
        <v>572.91999999999996</v>
      </c>
      <c r="E190" s="91">
        <f>'[2]Long-Term Spreads'!F51</f>
        <v>571.23</v>
      </c>
      <c r="F190" s="91">
        <f>'Long-Term Spreads'!F51</f>
        <v>570.09</v>
      </c>
      <c r="G190" s="91">
        <f>'Long-Term Spreads'!R51</f>
        <v>567.05999999999995</v>
      </c>
    </row>
    <row r="191" spans="1:7" x14ac:dyDescent="0.25">
      <c r="A191" s="93">
        <f t="shared" si="5"/>
        <v>11</v>
      </c>
      <c r="B191" s="106">
        <v>573.06626240988123</v>
      </c>
      <c r="C191" s="107">
        <v>571.88</v>
      </c>
      <c r="D191" s="102">
        <v>572.91999999999996</v>
      </c>
      <c r="E191" s="91">
        <f>'[2]Long-Term Spreads'!F52</f>
        <v>571.23</v>
      </c>
      <c r="F191" s="91">
        <f>'Long-Term Spreads'!F52</f>
        <v>570.09</v>
      </c>
      <c r="G191" s="91">
        <f>'Long-Term Spreads'!R52</f>
        <v>567.05999999999995</v>
      </c>
    </row>
    <row r="192" spans="1:7" x14ac:dyDescent="0.25">
      <c r="A192" s="93">
        <f t="shared" si="5"/>
        <v>12</v>
      </c>
      <c r="B192" s="106">
        <v>573.06626240988123</v>
      </c>
      <c r="C192" s="107">
        <v>571.88</v>
      </c>
      <c r="D192" s="102">
        <v>572.91999999999996</v>
      </c>
      <c r="E192" s="91">
        <f>'[2]Long-Term Spreads'!F53</f>
        <v>571.23</v>
      </c>
      <c r="F192" s="91">
        <f>'Long-Term Spreads'!F53</f>
        <v>570.09</v>
      </c>
      <c r="G192" s="91">
        <f>'Long-Term Spreads'!R53</f>
        <v>567.05999999999995</v>
      </c>
    </row>
    <row r="193" spans="1:7" x14ac:dyDescent="0.25">
      <c r="A193" s="93">
        <f t="shared" si="5"/>
        <v>13</v>
      </c>
      <c r="B193" s="106">
        <v>573.06626240988123</v>
      </c>
      <c r="C193" s="107">
        <v>571.88</v>
      </c>
      <c r="D193" s="102">
        <v>572.91999999999996</v>
      </c>
      <c r="E193" s="91">
        <f>'[2]Long-Term Spreads'!F54</f>
        <v>571.23</v>
      </c>
      <c r="F193" s="91">
        <f>'Long-Term Spreads'!F54</f>
        <v>570.09</v>
      </c>
      <c r="G193" s="91">
        <f>'Long-Term Spreads'!R54</f>
        <v>567.05999999999995</v>
      </c>
    </row>
    <row r="194" spans="1:7" x14ac:dyDescent="0.25">
      <c r="A194" s="93">
        <f t="shared" si="5"/>
        <v>14</v>
      </c>
      <c r="B194" s="106">
        <v>573.06626240988123</v>
      </c>
      <c r="C194" s="107">
        <v>571.88</v>
      </c>
      <c r="D194" s="102">
        <v>572.91999999999996</v>
      </c>
      <c r="E194" s="91">
        <f>'[2]Long-Term Spreads'!F55</f>
        <v>571.23</v>
      </c>
      <c r="F194" s="91">
        <f>'Long-Term Spreads'!F55</f>
        <v>570.09</v>
      </c>
      <c r="G194" s="91">
        <f>'Long-Term Spreads'!R55</f>
        <v>567.05999999999995</v>
      </c>
    </row>
    <row r="195" spans="1:7" x14ac:dyDescent="0.25">
      <c r="A195" s="93">
        <f t="shared" si="5"/>
        <v>15</v>
      </c>
      <c r="B195" s="106">
        <v>573.06626240988123</v>
      </c>
      <c r="C195" s="107">
        <v>571.88</v>
      </c>
      <c r="D195" s="102">
        <v>572.91999999999996</v>
      </c>
      <c r="E195" s="91">
        <f>'[2]Long-Term Spreads'!F56</f>
        <v>571.23</v>
      </c>
      <c r="F195" s="91">
        <f>'Long-Term Spreads'!F56</f>
        <v>570.09</v>
      </c>
      <c r="G195" s="91">
        <f>'Long-Term Spreads'!R56</f>
        <v>567.05999999999995</v>
      </c>
    </row>
    <row r="196" spans="1:7" x14ac:dyDescent="0.25">
      <c r="A196" s="93">
        <f t="shared" si="5"/>
        <v>16</v>
      </c>
      <c r="B196" s="106">
        <v>573.06626240988123</v>
      </c>
      <c r="C196" s="107">
        <v>571.88</v>
      </c>
      <c r="D196" s="102">
        <v>572.91999999999996</v>
      </c>
      <c r="E196" s="91">
        <f>'[2]Long-Term Spreads'!F57</f>
        <v>571.23</v>
      </c>
      <c r="F196" s="91">
        <f>'Long-Term Spreads'!F57</f>
        <v>570.09</v>
      </c>
      <c r="G196" s="91">
        <f>'Long-Term Spreads'!R57</f>
        <v>567.05999999999995</v>
      </c>
    </row>
    <row r="197" spans="1:7" x14ac:dyDescent="0.25">
      <c r="A197" s="93">
        <f t="shared" si="5"/>
        <v>17</v>
      </c>
      <c r="B197" s="106">
        <v>573.06626240988123</v>
      </c>
      <c r="C197" s="107">
        <v>571.88</v>
      </c>
      <c r="D197" s="102">
        <v>572.91999999999996</v>
      </c>
      <c r="E197" s="91">
        <f>'[2]Long-Term Spreads'!F58</f>
        <v>571.23</v>
      </c>
      <c r="F197" s="91">
        <f>'Long-Term Spreads'!F58</f>
        <v>570.09</v>
      </c>
      <c r="G197" s="91">
        <f>'Long-Term Spreads'!R58</f>
        <v>567.05999999999995</v>
      </c>
    </row>
    <row r="198" spans="1:7" x14ac:dyDescent="0.25">
      <c r="A198" s="93">
        <f t="shared" si="5"/>
        <v>18</v>
      </c>
      <c r="B198" s="106">
        <v>573.06626240988123</v>
      </c>
      <c r="C198" s="107">
        <v>571.88</v>
      </c>
      <c r="D198" s="102">
        <v>572.91999999999996</v>
      </c>
      <c r="E198" s="91">
        <f>'[2]Long-Term Spreads'!F59</f>
        <v>571.23</v>
      </c>
      <c r="F198" s="91">
        <f>'Long-Term Spreads'!F59</f>
        <v>570.09</v>
      </c>
      <c r="G198" s="91">
        <f>'Long-Term Spreads'!R59</f>
        <v>567.05999999999995</v>
      </c>
    </row>
    <row r="199" spans="1:7" x14ac:dyDescent="0.25">
      <c r="A199" s="93">
        <f t="shared" si="5"/>
        <v>19</v>
      </c>
      <c r="B199" s="106">
        <v>573.06626240988123</v>
      </c>
      <c r="C199" s="107">
        <v>571.88</v>
      </c>
      <c r="D199" s="102">
        <v>572.91999999999996</v>
      </c>
      <c r="E199" s="91">
        <f>'[2]Long-Term Spreads'!F60</f>
        <v>571.23</v>
      </c>
      <c r="F199" s="91">
        <f>'Long-Term Spreads'!F60</f>
        <v>570.09</v>
      </c>
      <c r="G199" s="91">
        <f>'Long-Term Spreads'!R60</f>
        <v>567.05999999999995</v>
      </c>
    </row>
    <row r="200" spans="1:7" x14ac:dyDescent="0.25">
      <c r="A200" s="93">
        <f t="shared" si="5"/>
        <v>20</v>
      </c>
      <c r="B200" s="106">
        <v>573.06626240988123</v>
      </c>
      <c r="C200" s="107">
        <v>571.88</v>
      </c>
      <c r="D200" s="102">
        <v>572.91999999999996</v>
      </c>
      <c r="E200" s="91">
        <f>'[2]Long-Term Spreads'!F61</f>
        <v>571.23</v>
      </c>
      <c r="F200" s="91">
        <f>'Long-Term Spreads'!F61</f>
        <v>570.09</v>
      </c>
      <c r="G200" s="91">
        <f>'Long-Term Spreads'!R61</f>
        <v>567.05999999999995</v>
      </c>
    </row>
    <row r="201" spans="1:7" x14ac:dyDescent="0.25">
      <c r="A201" s="93">
        <f t="shared" si="5"/>
        <v>21</v>
      </c>
      <c r="B201" s="106">
        <v>573.06626240988123</v>
      </c>
      <c r="C201" s="107">
        <v>571.88</v>
      </c>
      <c r="D201" s="102">
        <v>572.91999999999996</v>
      </c>
      <c r="E201" s="91">
        <f>'[2]Long-Term Spreads'!F62</f>
        <v>571.23</v>
      </c>
      <c r="F201" s="91">
        <f>'Long-Term Spreads'!F62</f>
        <v>570.09</v>
      </c>
      <c r="G201" s="91">
        <f>'Long-Term Spreads'!R62</f>
        <v>567.05999999999995</v>
      </c>
    </row>
    <row r="202" spans="1:7" x14ac:dyDescent="0.25">
      <c r="A202" s="93">
        <f t="shared" si="5"/>
        <v>22</v>
      </c>
      <c r="B202" s="106">
        <v>573.06626240988123</v>
      </c>
      <c r="C202" s="107">
        <v>571.88</v>
      </c>
      <c r="D202" s="102">
        <v>572.91999999999996</v>
      </c>
      <c r="E202" s="91">
        <f>'[2]Long-Term Spreads'!F63</f>
        <v>571.23</v>
      </c>
      <c r="F202" s="91">
        <f>'Long-Term Spreads'!F63</f>
        <v>570.09</v>
      </c>
      <c r="G202" s="91">
        <f>'Long-Term Spreads'!R63</f>
        <v>567.05999999999995</v>
      </c>
    </row>
    <row r="203" spans="1:7" x14ac:dyDescent="0.25">
      <c r="A203" s="93">
        <f t="shared" si="5"/>
        <v>23</v>
      </c>
      <c r="B203" s="106">
        <v>573.06626240988123</v>
      </c>
      <c r="C203" s="107">
        <v>571.88</v>
      </c>
      <c r="D203" s="102">
        <v>572.91999999999996</v>
      </c>
      <c r="E203" s="91">
        <f>'[2]Long-Term Spreads'!F64</f>
        <v>571.23</v>
      </c>
      <c r="F203" s="91">
        <f>'Long-Term Spreads'!F64</f>
        <v>570.09</v>
      </c>
      <c r="G203" s="91">
        <f>'Long-Term Spreads'!R64</f>
        <v>567.05999999999995</v>
      </c>
    </row>
    <row r="204" spans="1:7" x14ac:dyDescent="0.25">
      <c r="A204" s="93">
        <f t="shared" si="5"/>
        <v>24</v>
      </c>
      <c r="B204" s="106">
        <v>573.06626240988123</v>
      </c>
      <c r="C204" s="107">
        <v>571.88</v>
      </c>
      <c r="D204" s="102">
        <v>572.91999999999996</v>
      </c>
      <c r="E204" s="91">
        <f>'[2]Long-Term Spreads'!F65</f>
        <v>571.23</v>
      </c>
      <c r="F204" s="91">
        <f>'Long-Term Spreads'!F65</f>
        <v>570.09</v>
      </c>
      <c r="G204" s="91">
        <f>'Long-Term Spreads'!R65</f>
        <v>567.05999999999995</v>
      </c>
    </row>
    <row r="205" spans="1:7" x14ac:dyDescent="0.25">
      <c r="A205" s="93">
        <f t="shared" si="5"/>
        <v>25</v>
      </c>
      <c r="B205" s="106">
        <v>573.06626240988123</v>
      </c>
      <c r="C205" s="107">
        <v>571.88</v>
      </c>
      <c r="D205" s="102">
        <v>572.91999999999996</v>
      </c>
      <c r="E205" s="91">
        <f>'[2]Long-Term Spreads'!F66</f>
        <v>571.23</v>
      </c>
      <c r="F205" s="91">
        <f>'Long-Term Spreads'!F66</f>
        <v>570.09</v>
      </c>
      <c r="G205" s="91">
        <f>'Long-Term Spreads'!R66</f>
        <v>567.05999999999995</v>
      </c>
    </row>
    <row r="206" spans="1:7" x14ac:dyDescent="0.25">
      <c r="A206" s="93">
        <f t="shared" si="5"/>
        <v>26</v>
      </c>
      <c r="B206" s="106">
        <v>573.06626240988123</v>
      </c>
      <c r="C206" s="107">
        <v>571.88</v>
      </c>
      <c r="D206" s="102">
        <v>572.91999999999996</v>
      </c>
      <c r="E206" s="91">
        <f>'[2]Long-Term Spreads'!F67</f>
        <v>571.23</v>
      </c>
      <c r="F206" s="91">
        <f>'Long-Term Spreads'!F67</f>
        <v>570.09</v>
      </c>
      <c r="G206" s="91">
        <f>'Long-Term Spreads'!R67</f>
        <v>567.05999999999995</v>
      </c>
    </row>
    <row r="207" spans="1:7" x14ac:dyDescent="0.25">
      <c r="A207" s="93">
        <f t="shared" si="5"/>
        <v>27</v>
      </c>
      <c r="B207" s="106">
        <v>573.06626240988123</v>
      </c>
      <c r="C207" s="107">
        <v>571.88</v>
      </c>
      <c r="D207" s="102">
        <v>572.91999999999996</v>
      </c>
      <c r="E207" s="91">
        <f>'[2]Long-Term Spreads'!F68</f>
        <v>571.23</v>
      </c>
      <c r="F207" s="91">
        <f>'Long-Term Spreads'!F68</f>
        <v>570.09</v>
      </c>
      <c r="G207" s="91">
        <f>'Long-Term Spreads'!R68</f>
        <v>567.05999999999995</v>
      </c>
    </row>
    <row r="208" spans="1:7" x14ac:dyDescent="0.25">
      <c r="A208" s="93">
        <f t="shared" si="5"/>
        <v>28</v>
      </c>
      <c r="B208" s="106">
        <v>573.06626240988123</v>
      </c>
      <c r="C208" s="107">
        <v>571.88</v>
      </c>
      <c r="D208" s="102">
        <v>572.91999999999996</v>
      </c>
      <c r="E208" s="91">
        <f>'[2]Long-Term Spreads'!F69</f>
        <v>571.23</v>
      </c>
      <c r="F208" s="91">
        <f>'Long-Term Spreads'!F69</f>
        <v>570.09</v>
      </c>
      <c r="G208" s="91">
        <f>'Long-Term Spreads'!R69</f>
        <v>567.05999999999995</v>
      </c>
    </row>
    <row r="209" spans="1:7" x14ac:dyDescent="0.25">
      <c r="A209" s="93">
        <f t="shared" si="5"/>
        <v>29</v>
      </c>
      <c r="B209" s="106">
        <v>573.06626240988123</v>
      </c>
      <c r="C209" s="107">
        <v>571.88</v>
      </c>
      <c r="D209" s="102">
        <v>572.91999999999996</v>
      </c>
      <c r="E209" s="91">
        <f>'[2]Long-Term Spreads'!F70</f>
        <v>571.23</v>
      </c>
      <c r="F209" s="91">
        <f>'Long-Term Spreads'!F70</f>
        <v>570.09</v>
      </c>
      <c r="G209" s="91">
        <f>'Long-Term Spreads'!R70</f>
        <v>567.05999999999995</v>
      </c>
    </row>
    <row r="210" spans="1:7" x14ac:dyDescent="0.25">
      <c r="A210" s="93">
        <f t="shared" si="5"/>
        <v>30</v>
      </c>
      <c r="B210" s="106">
        <v>573.06626240988123</v>
      </c>
      <c r="C210" s="107">
        <v>571.88</v>
      </c>
      <c r="D210" s="102">
        <v>572.91999999999996</v>
      </c>
      <c r="E210" s="91">
        <f>'[2]Long-Term Spreads'!F71</f>
        <v>571.23</v>
      </c>
      <c r="F210" s="91">
        <f>'Long-Term Spreads'!F71</f>
        <v>570.09</v>
      </c>
      <c r="G210" s="91">
        <f>'Long-Term Spreads'!R71</f>
        <v>567.05999999999995</v>
      </c>
    </row>
    <row r="211" spans="1:7" x14ac:dyDescent="0.25">
      <c r="A211" s="7"/>
      <c r="B211" s="7"/>
      <c r="C211" s="7"/>
      <c r="D211" s="7"/>
      <c r="E211" s="7"/>
      <c r="F211" s="7"/>
    </row>
    <row r="212" spans="1:7" x14ac:dyDescent="0.25">
      <c r="A212" s="7"/>
      <c r="B212" s="7"/>
      <c r="C212" s="7"/>
      <c r="D212" s="7"/>
      <c r="E212" s="7"/>
      <c r="F212" s="7"/>
    </row>
    <row r="213" spans="1:7" x14ac:dyDescent="0.25">
      <c r="A213" s="7" t="s">
        <v>61</v>
      </c>
      <c r="B213" s="7"/>
      <c r="C213" s="7"/>
      <c r="D213" s="7"/>
      <c r="E213" s="7"/>
      <c r="F213" s="7"/>
    </row>
    <row r="214" spans="1:7" x14ac:dyDescent="0.25">
      <c r="A214" s="91" t="s">
        <v>52</v>
      </c>
      <c r="B214" s="92"/>
      <c r="C214" s="37"/>
      <c r="D214" s="37"/>
      <c r="E214" s="37"/>
      <c r="F214" s="37"/>
    </row>
    <row r="215" spans="1:7" x14ac:dyDescent="0.25">
      <c r="A215" s="34" t="str">
        <f>+$A$5</f>
        <v>Maturity</v>
      </c>
      <c r="B215" s="94">
        <f>+$B$5</f>
        <v>41912</v>
      </c>
      <c r="C215" s="94">
        <f>+$C$5</f>
        <v>42004</v>
      </c>
      <c r="D215" s="94">
        <f>+$D$5</f>
        <v>42094</v>
      </c>
      <c r="E215" s="94">
        <f>+$E$5</f>
        <v>42185</v>
      </c>
      <c r="F215" s="94">
        <f>+$F$5</f>
        <v>42277</v>
      </c>
      <c r="G215" s="94">
        <f>+$G$5</f>
        <v>42369</v>
      </c>
    </row>
    <row r="216" spans="1:7" x14ac:dyDescent="0.25">
      <c r="A216" s="93">
        <v>1</v>
      </c>
      <c r="B216" s="106">
        <v>1202.4062332041317</v>
      </c>
      <c r="C216" s="107">
        <v>1196.96</v>
      </c>
      <c r="D216" s="102">
        <v>1188.68</v>
      </c>
      <c r="E216" s="91">
        <f>'[2]Long-Term Spreads'!I42</f>
        <v>1178.08</v>
      </c>
      <c r="F216" s="91">
        <f>'Long-Term Spreads'!I42</f>
        <v>1167.71</v>
      </c>
      <c r="G216" s="91">
        <f>'Long-Term Spreads'!U42</f>
        <v>1154.6099999999999</v>
      </c>
    </row>
    <row r="217" spans="1:7" x14ac:dyDescent="0.25">
      <c r="A217" s="93">
        <f>A216+1</f>
        <v>2</v>
      </c>
      <c r="B217" s="106">
        <v>1202.4062332041317</v>
      </c>
      <c r="C217" s="107">
        <v>1196.96</v>
      </c>
      <c r="D217" s="102">
        <v>1188.68</v>
      </c>
      <c r="E217" s="91">
        <f>'[2]Long-Term Spreads'!I43</f>
        <v>1178.08</v>
      </c>
      <c r="F217" s="91">
        <f>'Long-Term Spreads'!I43</f>
        <v>1167.71</v>
      </c>
      <c r="G217" s="91">
        <f>'Long-Term Spreads'!U43</f>
        <v>1154.6099999999999</v>
      </c>
    </row>
    <row r="218" spans="1:7" x14ac:dyDescent="0.25">
      <c r="A218" s="93">
        <f t="shared" ref="A218:A245" si="6">A217+1</f>
        <v>3</v>
      </c>
      <c r="B218" s="106">
        <v>1202.4062332041317</v>
      </c>
      <c r="C218" s="107">
        <v>1196.96</v>
      </c>
      <c r="D218" s="102">
        <v>1188.68</v>
      </c>
      <c r="E218" s="91">
        <f>'[2]Long-Term Spreads'!I44</f>
        <v>1178.08</v>
      </c>
      <c r="F218" s="91">
        <f>'Long-Term Spreads'!I44</f>
        <v>1167.71</v>
      </c>
      <c r="G218" s="91">
        <f>'Long-Term Spreads'!U44</f>
        <v>1154.6099999999999</v>
      </c>
    </row>
    <row r="219" spans="1:7" x14ac:dyDescent="0.25">
      <c r="A219" s="93">
        <f t="shared" si="6"/>
        <v>4</v>
      </c>
      <c r="B219" s="106">
        <v>1202.4062332041317</v>
      </c>
      <c r="C219" s="107">
        <v>1196.96</v>
      </c>
      <c r="D219" s="102">
        <v>1188.68</v>
      </c>
      <c r="E219" s="91">
        <f>'[2]Long-Term Spreads'!I45</f>
        <v>1178.08</v>
      </c>
      <c r="F219" s="91">
        <f>'Long-Term Spreads'!I45</f>
        <v>1167.71</v>
      </c>
      <c r="G219" s="91">
        <f>'Long-Term Spreads'!U45</f>
        <v>1154.6099999999999</v>
      </c>
    </row>
    <row r="220" spans="1:7" x14ac:dyDescent="0.25">
      <c r="A220" s="93">
        <f t="shared" si="6"/>
        <v>5</v>
      </c>
      <c r="B220" s="106">
        <v>1202.4062332041317</v>
      </c>
      <c r="C220" s="107">
        <v>1196.96</v>
      </c>
      <c r="D220" s="102">
        <v>1188.68</v>
      </c>
      <c r="E220" s="91">
        <f>'[2]Long-Term Spreads'!I46</f>
        <v>1178.08</v>
      </c>
      <c r="F220" s="91">
        <f>'Long-Term Spreads'!I46</f>
        <v>1167.71</v>
      </c>
      <c r="G220" s="91">
        <f>'Long-Term Spreads'!U46</f>
        <v>1154.6099999999999</v>
      </c>
    </row>
    <row r="221" spans="1:7" x14ac:dyDescent="0.25">
      <c r="A221" s="93">
        <f t="shared" si="6"/>
        <v>6</v>
      </c>
      <c r="B221" s="106">
        <v>1202.4062332041317</v>
      </c>
      <c r="C221" s="107">
        <v>1196.96</v>
      </c>
      <c r="D221" s="102">
        <v>1188.68</v>
      </c>
      <c r="E221" s="91">
        <f>'[2]Long-Term Spreads'!I47</f>
        <v>1178.08</v>
      </c>
      <c r="F221" s="91">
        <f>'Long-Term Spreads'!I47</f>
        <v>1167.71</v>
      </c>
      <c r="G221" s="91">
        <f>'Long-Term Spreads'!U47</f>
        <v>1154.6099999999999</v>
      </c>
    </row>
    <row r="222" spans="1:7" x14ac:dyDescent="0.25">
      <c r="A222" s="93">
        <f t="shared" si="6"/>
        <v>7</v>
      </c>
      <c r="B222" s="106">
        <v>1202.4062332041317</v>
      </c>
      <c r="C222" s="107">
        <v>1196.96</v>
      </c>
      <c r="D222" s="102">
        <v>1188.68</v>
      </c>
      <c r="E222" s="91">
        <f>'[2]Long-Term Spreads'!I48</f>
        <v>1178.08</v>
      </c>
      <c r="F222" s="91">
        <f>'Long-Term Spreads'!I48</f>
        <v>1167.71</v>
      </c>
      <c r="G222" s="91">
        <f>'Long-Term Spreads'!U48</f>
        <v>1154.6099999999999</v>
      </c>
    </row>
    <row r="223" spans="1:7" x14ac:dyDescent="0.25">
      <c r="A223" s="93">
        <f t="shared" si="6"/>
        <v>8</v>
      </c>
      <c r="B223" s="106">
        <v>1202.4062332041317</v>
      </c>
      <c r="C223" s="107">
        <v>1196.96</v>
      </c>
      <c r="D223" s="102">
        <v>1188.68</v>
      </c>
      <c r="E223" s="91">
        <f>'[2]Long-Term Spreads'!I49</f>
        <v>1178.08</v>
      </c>
      <c r="F223" s="91">
        <f>'Long-Term Spreads'!I49</f>
        <v>1167.71</v>
      </c>
      <c r="G223" s="91">
        <f>'Long-Term Spreads'!U49</f>
        <v>1154.6099999999999</v>
      </c>
    </row>
    <row r="224" spans="1:7" x14ac:dyDescent="0.25">
      <c r="A224" s="93">
        <f t="shared" si="6"/>
        <v>9</v>
      </c>
      <c r="B224" s="106">
        <v>1202.4062332041317</v>
      </c>
      <c r="C224" s="107">
        <v>1196.96</v>
      </c>
      <c r="D224" s="102">
        <v>1188.68</v>
      </c>
      <c r="E224" s="91">
        <f>'[2]Long-Term Spreads'!I50</f>
        <v>1178.08</v>
      </c>
      <c r="F224" s="91">
        <f>'Long-Term Spreads'!I50</f>
        <v>1167.71</v>
      </c>
      <c r="G224" s="91">
        <f>'Long-Term Spreads'!U50</f>
        <v>1154.6099999999999</v>
      </c>
    </row>
    <row r="225" spans="1:7" x14ac:dyDescent="0.25">
      <c r="A225" s="93">
        <f t="shared" si="6"/>
        <v>10</v>
      </c>
      <c r="B225" s="106">
        <v>1202.4062332041317</v>
      </c>
      <c r="C225" s="107">
        <v>1196.96</v>
      </c>
      <c r="D225" s="102">
        <v>1188.68</v>
      </c>
      <c r="E225" s="91">
        <f>'[2]Long-Term Spreads'!I51</f>
        <v>1178.08</v>
      </c>
      <c r="F225" s="91">
        <f>'Long-Term Spreads'!I51</f>
        <v>1167.71</v>
      </c>
      <c r="G225" s="91">
        <f>'Long-Term Spreads'!U51</f>
        <v>1154.6099999999999</v>
      </c>
    </row>
    <row r="226" spans="1:7" x14ac:dyDescent="0.25">
      <c r="A226" s="93">
        <f t="shared" si="6"/>
        <v>11</v>
      </c>
      <c r="B226" s="106">
        <v>1202.4062332041317</v>
      </c>
      <c r="C226" s="107">
        <v>1196.96</v>
      </c>
      <c r="D226" s="102">
        <v>1188.68</v>
      </c>
      <c r="E226" s="91">
        <f>'[2]Long-Term Spreads'!I52</f>
        <v>1178.08</v>
      </c>
      <c r="F226" s="91">
        <f>'Long-Term Spreads'!I52</f>
        <v>1167.71</v>
      </c>
      <c r="G226" s="91">
        <f>'Long-Term Spreads'!U52</f>
        <v>1154.6099999999999</v>
      </c>
    </row>
    <row r="227" spans="1:7" x14ac:dyDescent="0.25">
      <c r="A227" s="93">
        <f t="shared" si="6"/>
        <v>12</v>
      </c>
      <c r="B227" s="106">
        <v>1202.4062332041317</v>
      </c>
      <c r="C227" s="107">
        <v>1196.96</v>
      </c>
      <c r="D227" s="102">
        <v>1188.68</v>
      </c>
      <c r="E227" s="91">
        <f>'[2]Long-Term Spreads'!I53</f>
        <v>1178.08</v>
      </c>
      <c r="F227" s="91">
        <f>'Long-Term Spreads'!I53</f>
        <v>1167.71</v>
      </c>
      <c r="G227" s="91">
        <f>'Long-Term Spreads'!U53</f>
        <v>1154.6099999999999</v>
      </c>
    </row>
    <row r="228" spans="1:7" x14ac:dyDescent="0.25">
      <c r="A228" s="93">
        <f t="shared" si="6"/>
        <v>13</v>
      </c>
      <c r="B228" s="106">
        <v>1202.4062332041317</v>
      </c>
      <c r="C228" s="107">
        <v>1196.96</v>
      </c>
      <c r="D228" s="102">
        <v>1188.68</v>
      </c>
      <c r="E228" s="91">
        <f>'[2]Long-Term Spreads'!I54</f>
        <v>1178.08</v>
      </c>
      <c r="F228" s="91">
        <f>'Long-Term Spreads'!I54</f>
        <v>1167.71</v>
      </c>
      <c r="G228" s="91">
        <f>'Long-Term Spreads'!U54</f>
        <v>1154.6099999999999</v>
      </c>
    </row>
    <row r="229" spans="1:7" x14ac:dyDescent="0.25">
      <c r="A229" s="93">
        <f t="shared" si="6"/>
        <v>14</v>
      </c>
      <c r="B229" s="106">
        <v>1202.4062332041317</v>
      </c>
      <c r="C229" s="107">
        <v>1196.96</v>
      </c>
      <c r="D229" s="102">
        <v>1188.68</v>
      </c>
      <c r="E229" s="91">
        <f>'[2]Long-Term Spreads'!I55</f>
        <v>1178.08</v>
      </c>
      <c r="F229" s="91">
        <f>'Long-Term Spreads'!I55</f>
        <v>1167.71</v>
      </c>
      <c r="G229" s="91">
        <f>'Long-Term Spreads'!U55</f>
        <v>1154.6099999999999</v>
      </c>
    </row>
    <row r="230" spans="1:7" x14ac:dyDescent="0.25">
      <c r="A230" s="93">
        <f t="shared" si="6"/>
        <v>15</v>
      </c>
      <c r="B230" s="106">
        <v>1202.4062332041317</v>
      </c>
      <c r="C230" s="107">
        <v>1196.96</v>
      </c>
      <c r="D230" s="102">
        <v>1188.68</v>
      </c>
      <c r="E230" s="91">
        <f>'[2]Long-Term Spreads'!I56</f>
        <v>1178.08</v>
      </c>
      <c r="F230" s="91">
        <f>'Long-Term Spreads'!I56</f>
        <v>1167.71</v>
      </c>
      <c r="G230" s="91">
        <f>'Long-Term Spreads'!U56</f>
        <v>1154.6099999999999</v>
      </c>
    </row>
    <row r="231" spans="1:7" x14ac:dyDescent="0.25">
      <c r="A231" s="93">
        <f t="shared" si="6"/>
        <v>16</v>
      </c>
      <c r="B231" s="106">
        <v>1202.4062332041317</v>
      </c>
      <c r="C231" s="107">
        <v>1196.96</v>
      </c>
      <c r="D231" s="102">
        <v>1188.68</v>
      </c>
      <c r="E231" s="91">
        <f>'[2]Long-Term Spreads'!I57</f>
        <v>1178.08</v>
      </c>
      <c r="F231" s="91">
        <f>'Long-Term Spreads'!I57</f>
        <v>1167.71</v>
      </c>
      <c r="G231" s="91">
        <f>'Long-Term Spreads'!U57</f>
        <v>1154.6099999999999</v>
      </c>
    </row>
    <row r="232" spans="1:7" x14ac:dyDescent="0.25">
      <c r="A232" s="93">
        <f t="shared" si="6"/>
        <v>17</v>
      </c>
      <c r="B232" s="106">
        <v>1202.4062332041317</v>
      </c>
      <c r="C232" s="107">
        <v>1196.96</v>
      </c>
      <c r="D232" s="102">
        <v>1188.68</v>
      </c>
      <c r="E232" s="91">
        <f>'[2]Long-Term Spreads'!I58</f>
        <v>1178.08</v>
      </c>
      <c r="F232" s="91">
        <f>'Long-Term Spreads'!I58</f>
        <v>1167.71</v>
      </c>
      <c r="G232" s="91">
        <f>'Long-Term Spreads'!U58</f>
        <v>1154.6099999999999</v>
      </c>
    </row>
    <row r="233" spans="1:7" x14ac:dyDescent="0.25">
      <c r="A233" s="93">
        <f t="shared" si="6"/>
        <v>18</v>
      </c>
      <c r="B233" s="106">
        <v>1202.4062332041317</v>
      </c>
      <c r="C233" s="107">
        <v>1196.96</v>
      </c>
      <c r="D233" s="102">
        <v>1188.68</v>
      </c>
      <c r="E233" s="91">
        <f>'[2]Long-Term Spreads'!I59</f>
        <v>1178.08</v>
      </c>
      <c r="F233" s="91">
        <f>'Long-Term Spreads'!I59</f>
        <v>1167.71</v>
      </c>
      <c r="G233" s="91">
        <f>'Long-Term Spreads'!U59</f>
        <v>1154.6099999999999</v>
      </c>
    </row>
    <row r="234" spans="1:7" x14ac:dyDescent="0.25">
      <c r="A234" s="93">
        <f t="shared" si="6"/>
        <v>19</v>
      </c>
      <c r="B234" s="106">
        <v>1202.4062332041317</v>
      </c>
      <c r="C234" s="107">
        <v>1196.96</v>
      </c>
      <c r="D234" s="102">
        <v>1188.68</v>
      </c>
      <c r="E234" s="91">
        <f>'[2]Long-Term Spreads'!I60</f>
        <v>1178.08</v>
      </c>
      <c r="F234" s="91">
        <f>'Long-Term Spreads'!I60</f>
        <v>1167.71</v>
      </c>
      <c r="G234" s="91">
        <f>'Long-Term Spreads'!U60</f>
        <v>1154.6099999999999</v>
      </c>
    </row>
    <row r="235" spans="1:7" x14ac:dyDescent="0.25">
      <c r="A235" s="93">
        <f t="shared" si="6"/>
        <v>20</v>
      </c>
      <c r="B235" s="106">
        <v>1202.4062332041317</v>
      </c>
      <c r="C235" s="107">
        <v>1196.96</v>
      </c>
      <c r="D235" s="102">
        <v>1188.68</v>
      </c>
      <c r="E235" s="91">
        <f>'[2]Long-Term Spreads'!I61</f>
        <v>1178.08</v>
      </c>
      <c r="F235" s="91">
        <f>'Long-Term Spreads'!I61</f>
        <v>1167.71</v>
      </c>
      <c r="G235" s="91">
        <f>'Long-Term Spreads'!U61</f>
        <v>1154.6099999999999</v>
      </c>
    </row>
    <row r="236" spans="1:7" x14ac:dyDescent="0.25">
      <c r="A236" s="93">
        <f t="shared" si="6"/>
        <v>21</v>
      </c>
      <c r="B236" s="106">
        <v>1202.4062332041317</v>
      </c>
      <c r="C236" s="107">
        <v>1196.96</v>
      </c>
      <c r="D236" s="102">
        <v>1188.68</v>
      </c>
      <c r="E236" s="91">
        <f>'[2]Long-Term Spreads'!I62</f>
        <v>1178.08</v>
      </c>
      <c r="F236" s="91">
        <f>'Long-Term Spreads'!I62</f>
        <v>1167.71</v>
      </c>
      <c r="G236" s="91">
        <f>'Long-Term Spreads'!U62</f>
        <v>1154.6099999999999</v>
      </c>
    </row>
    <row r="237" spans="1:7" x14ac:dyDescent="0.25">
      <c r="A237" s="93">
        <f t="shared" si="6"/>
        <v>22</v>
      </c>
      <c r="B237" s="106">
        <v>1202.4062332041317</v>
      </c>
      <c r="C237" s="107">
        <v>1196.96</v>
      </c>
      <c r="D237" s="102">
        <v>1188.68</v>
      </c>
      <c r="E237" s="91">
        <f>'[2]Long-Term Spreads'!I63</f>
        <v>1178.08</v>
      </c>
      <c r="F237" s="91">
        <f>'Long-Term Spreads'!I63</f>
        <v>1167.71</v>
      </c>
      <c r="G237" s="91">
        <f>'Long-Term Spreads'!U63</f>
        <v>1154.6099999999999</v>
      </c>
    </row>
    <row r="238" spans="1:7" x14ac:dyDescent="0.25">
      <c r="A238" s="93">
        <f t="shared" si="6"/>
        <v>23</v>
      </c>
      <c r="B238" s="106">
        <v>1202.4062332041317</v>
      </c>
      <c r="C238" s="107">
        <v>1196.96</v>
      </c>
      <c r="D238" s="102">
        <v>1188.68</v>
      </c>
      <c r="E238" s="91">
        <f>'[2]Long-Term Spreads'!I64</f>
        <v>1178.08</v>
      </c>
      <c r="F238" s="91">
        <f>'Long-Term Spreads'!I64</f>
        <v>1167.71</v>
      </c>
      <c r="G238" s="91">
        <f>'Long-Term Spreads'!U64</f>
        <v>1154.6099999999999</v>
      </c>
    </row>
    <row r="239" spans="1:7" x14ac:dyDescent="0.25">
      <c r="A239" s="93">
        <f t="shared" si="6"/>
        <v>24</v>
      </c>
      <c r="B239" s="106">
        <v>1202.4062332041317</v>
      </c>
      <c r="C239" s="107">
        <v>1196.96</v>
      </c>
      <c r="D239" s="102">
        <v>1188.68</v>
      </c>
      <c r="E239" s="91">
        <f>'[2]Long-Term Spreads'!I65</f>
        <v>1178.08</v>
      </c>
      <c r="F239" s="91">
        <f>'Long-Term Spreads'!I65</f>
        <v>1167.71</v>
      </c>
      <c r="G239" s="91">
        <f>'Long-Term Spreads'!U65</f>
        <v>1154.6099999999999</v>
      </c>
    </row>
    <row r="240" spans="1:7" x14ac:dyDescent="0.25">
      <c r="A240" s="93">
        <f t="shared" si="6"/>
        <v>25</v>
      </c>
      <c r="B240" s="106">
        <v>1202.4062332041317</v>
      </c>
      <c r="C240" s="107">
        <v>1196.96</v>
      </c>
      <c r="D240" s="102">
        <v>1188.68</v>
      </c>
      <c r="E240" s="91">
        <f>'[2]Long-Term Spreads'!I66</f>
        <v>1178.08</v>
      </c>
      <c r="F240" s="91">
        <f>'Long-Term Spreads'!I66</f>
        <v>1167.71</v>
      </c>
      <c r="G240" s="91">
        <f>'Long-Term Spreads'!U66</f>
        <v>1154.6099999999999</v>
      </c>
    </row>
    <row r="241" spans="1:7" x14ac:dyDescent="0.25">
      <c r="A241" s="93">
        <f t="shared" si="6"/>
        <v>26</v>
      </c>
      <c r="B241" s="106">
        <v>1202.4062332041317</v>
      </c>
      <c r="C241" s="107">
        <v>1196.96</v>
      </c>
      <c r="D241" s="102">
        <v>1188.68</v>
      </c>
      <c r="E241" s="91">
        <f>'[2]Long-Term Spreads'!I67</f>
        <v>1178.08</v>
      </c>
      <c r="F241" s="91">
        <f>'Long-Term Spreads'!I67</f>
        <v>1167.71</v>
      </c>
      <c r="G241" s="91">
        <f>'Long-Term Spreads'!U67</f>
        <v>1154.6099999999999</v>
      </c>
    </row>
    <row r="242" spans="1:7" x14ac:dyDescent="0.25">
      <c r="A242" s="93">
        <f t="shared" si="6"/>
        <v>27</v>
      </c>
      <c r="B242" s="106">
        <v>1202.4062332041317</v>
      </c>
      <c r="C242" s="107">
        <v>1196.96</v>
      </c>
      <c r="D242" s="102">
        <v>1188.68</v>
      </c>
      <c r="E242" s="91">
        <f>'[2]Long-Term Spreads'!I68</f>
        <v>1178.08</v>
      </c>
      <c r="F242" s="91">
        <f>'Long-Term Spreads'!I68</f>
        <v>1167.71</v>
      </c>
      <c r="G242" s="91">
        <f>'Long-Term Spreads'!U68</f>
        <v>1154.6099999999999</v>
      </c>
    </row>
    <row r="243" spans="1:7" x14ac:dyDescent="0.25">
      <c r="A243" s="93">
        <f t="shared" si="6"/>
        <v>28</v>
      </c>
      <c r="B243" s="106">
        <v>1202.4062332041317</v>
      </c>
      <c r="C243" s="107">
        <v>1196.96</v>
      </c>
      <c r="D243" s="102">
        <v>1188.68</v>
      </c>
      <c r="E243" s="91">
        <f>'[2]Long-Term Spreads'!I69</f>
        <v>1178.08</v>
      </c>
      <c r="F243" s="91">
        <f>'Long-Term Spreads'!I69</f>
        <v>1167.71</v>
      </c>
      <c r="G243" s="91">
        <f>'Long-Term Spreads'!U69</f>
        <v>1154.6099999999999</v>
      </c>
    </row>
    <row r="244" spans="1:7" x14ac:dyDescent="0.25">
      <c r="A244" s="93">
        <f t="shared" si="6"/>
        <v>29</v>
      </c>
      <c r="B244" s="106">
        <v>1202.4062332041317</v>
      </c>
      <c r="C244" s="107">
        <v>1196.96</v>
      </c>
      <c r="D244" s="102">
        <v>1188.68</v>
      </c>
      <c r="E244" s="91">
        <f>'[2]Long-Term Spreads'!I70</f>
        <v>1178.08</v>
      </c>
      <c r="F244" s="91">
        <f>'Long-Term Spreads'!I70</f>
        <v>1167.71</v>
      </c>
      <c r="G244" s="91">
        <f>'Long-Term Spreads'!U70</f>
        <v>1154.6099999999999</v>
      </c>
    </row>
    <row r="245" spans="1:7" x14ac:dyDescent="0.25">
      <c r="A245" s="93">
        <f t="shared" si="6"/>
        <v>30</v>
      </c>
      <c r="B245" s="106">
        <v>1202.4062332041317</v>
      </c>
      <c r="C245" s="107">
        <v>1196.96</v>
      </c>
      <c r="D245" s="102">
        <v>1188.68</v>
      </c>
      <c r="E245" s="91">
        <f>'[2]Long-Term Spreads'!I71</f>
        <v>1178.08</v>
      </c>
      <c r="F245" s="91">
        <f>'Long-Term Spreads'!I71</f>
        <v>1167.71</v>
      </c>
      <c r="G245" s="91">
        <f>'Long-Term Spreads'!U71</f>
        <v>1154.6099999999999</v>
      </c>
    </row>
    <row r="246" spans="1:7" x14ac:dyDescent="0.25">
      <c r="A246" s="7"/>
      <c r="B246" s="7"/>
      <c r="C246" s="7"/>
      <c r="D246" s="7"/>
      <c r="E246" s="7"/>
      <c r="F246" s="7"/>
    </row>
    <row r="247" spans="1:7" x14ac:dyDescent="0.25">
      <c r="A247" s="7"/>
      <c r="B247" s="7"/>
      <c r="C247" s="7"/>
      <c r="D247" s="7"/>
      <c r="E247" s="7"/>
      <c r="F247" s="7"/>
    </row>
    <row r="248" spans="1:7" x14ac:dyDescent="0.25">
      <c r="A248" s="7" t="s">
        <v>62</v>
      </c>
      <c r="B248" s="7"/>
      <c r="C248" s="7"/>
      <c r="D248" s="7"/>
      <c r="E248" s="7"/>
      <c r="F248" s="7"/>
    </row>
    <row r="249" spans="1:7" x14ac:dyDescent="0.25">
      <c r="A249" s="91" t="s">
        <v>52</v>
      </c>
      <c r="B249" s="92"/>
      <c r="C249" s="37"/>
      <c r="D249" s="37"/>
      <c r="E249" s="37"/>
      <c r="F249" s="37"/>
    </row>
    <row r="250" spans="1:7" x14ac:dyDescent="0.25">
      <c r="A250" s="34" t="str">
        <f>+$A$5</f>
        <v>Maturity</v>
      </c>
      <c r="B250" s="94">
        <f>+$B$5</f>
        <v>41912</v>
      </c>
      <c r="C250" s="94">
        <f>+$C$5</f>
        <v>42004</v>
      </c>
      <c r="D250" s="94">
        <f>+$D$5</f>
        <v>42094</v>
      </c>
      <c r="E250" s="94">
        <f>+$E$5</f>
        <v>42185</v>
      </c>
      <c r="F250" s="94">
        <f>+$F$5</f>
        <v>42277</v>
      </c>
      <c r="G250" s="94">
        <f>+$G$5</f>
        <v>42369</v>
      </c>
    </row>
    <row r="251" spans="1:7" x14ac:dyDescent="0.25">
      <c r="A251" s="93">
        <v>1</v>
      </c>
      <c r="B251" s="106">
        <v>1621.966213733632</v>
      </c>
      <c r="C251" s="107">
        <v>1613.68</v>
      </c>
      <c r="D251" s="102">
        <v>1599.1866666666667</v>
      </c>
      <c r="E251" s="102">
        <f>'[2]Long-Term Spreads'!K42</f>
        <v>1582.6466666666665</v>
      </c>
      <c r="F251" s="102">
        <f>'Long-Term Spreads'!K42</f>
        <v>1566.1233333333334</v>
      </c>
      <c r="G251" s="102">
        <f>'Long-Term Spreads'!W42</f>
        <v>1546.31</v>
      </c>
    </row>
    <row r="252" spans="1:7" x14ac:dyDescent="0.25">
      <c r="A252" s="93">
        <f>A251+1</f>
        <v>2</v>
      </c>
      <c r="B252" s="106">
        <v>1621.966213733632</v>
      </c>
      <c r="C252" s="107">
        <v>1613.68</v>
      </c>
      <c r="D252" s="102">
        <v>1599.1866666666667</v>
      </c>
      <c r="E252" s="102">
        <f>'[2]Long-Term Spreads'!K43</f>
        <v>1582.6466666666665</v>
      </c>
      <c r="F252" s="102">
        <f>'Long-Term Spreads'!K43</f>
        <v>1566.1233333333334</v>
      </c>
      <c r="G252" s="102">
        <f>'Long-Term Spreads'!W43</f>
        <v>1546.31</v>
      </c>
    </row>
    <row r="253" spans="1:7" x14ac:dyDescent="0.25">
      <c r="A253" s="93">
        <f t="shared" ref="A253:A280" si="7">A252+1</f>
        <v>3</v>
      </c>
      <c r="B253" s="106">
        <v>1621.966213733632</v>
      </c>
      <c r="C253" s="107">
        <v>1613.68</v>
      </c>
      <c r="D253" s="102">
        <v>1599.1866666666667</v>
      </c>
      <c r="E253" s="102">
        <f>'[2]Long-Term Spreads'!K44</f>
        <v>1582.6466666666665</v>
      </c>
      <c r="F253" s="102">
        <f>'Long-Term Spreads'!K44</f>
        <v>1566.1233333333334</v>
      </c>
      <c r="G253" s="102">
        <f>'Long-Term Spreads'!W44</f>
        <v>1546.31</v>
      </c>
    </row>
    <row r="254" spans="1:7" x14ac:dyDescent="0.25">
      <c r="A254" s="93">
        <f t="shared" si="7"/>
        <v>4</v>
      </c>
      <c r="B254" s="106">
        <v>1621.966213733632</v>
      </c>
      <c r="C254" s="107">
        <v>1613.68</v>
      </c>
      <c r="D254" s="102">
        <v>1599.1866666666667</v>
      </c>
      <c r="E254" s="102">
        <f>'[2]Long-Term Spreads'!K45</f>
        <v>1582.6466666666665</v>
      </c>
      <c r="F254" s="102">
        <f>'Long-Term Spreads'!K45</f>
        <v>1566.1233333333334</v>
      </c>
      <c r="G254" s="102">
        <f>'Long-Term Spreads'!W45</f>
        <v>1546.31</v>
      </c>
    </row>
    <row r="255" spans="1:7" x14ac:dyDescent="0.25">
      <c r="A255" s="93">
        <f t="shared" si="7"/>
        <v>5</v>
      </c>
      <c r="B255" s="106">
        <v>1621.966213733632</v>
      </c>
      <c r="C255" s="107">
        <v>1613.68</v>
      </c>
      <c r="D255" s="102">
        <v>1599.1866666666667</v>
      </c>
      <c r="E255" s="102">
        <f>'[2]Long-Term Spreads'!K46</f>
        <v>1582.6466666666665</v>
      </c>
      <c r="F255" s="102">
        <f>'Long-Term Spreads'!K46</f>
        <v>1566.1233333333334</v>
      </c>
      <c r="G255" s="102">
        <f>'Long-Term Spreads'!W46</f>
        <v>1546.31</v>
      </c>
    </row>
    <row r="256" spans="1:7" x14ac:dyDescent="0.25">
      <c r="A256" s="93">
        <f t="shared" si="7"/>
        <v>6</v>
      </c>
      <c r="B256" s="106">
        <v>1621.966213733632</v>
      </c>
      <c r="C256" s="107">
        <v>1613.68</v>
      </c>
      <c r="D256" s="102">
        <v>1599.1866666666667</v>
      </c>
      <c r="E256" s="102">
        <f>'[2]Long-Term Spreads'!K47</f>
        <v>1582.6466666666665</v>
      </c>
      <c r="F256" s="102">
        <f>'Long-Term Spreads'!K47</f>
        <v>1566.1233333333334</v>
      </c>
      <c r="G256" s="102">
        <f>'Long-Term Spreads'!W47</f>
        <v>1546.31</v>
      </c>
    </row>
    <row r="257" spans="1:7" x14ac:dyDescent="0.25">
      <c r="A257" s="93">
        <f t="shared" si="7"/>
        <v>7</v>
      </c>
      <c r="B257" s="106">
        <v>1621.966213733632</v>
      </c>
      <c r="C257" s="107">
        <v>1613.68</v>
      </c>
      <c r="D257" s="102">
        <v>1599.1866666666667</v>
      </c>
      <c r="E257" s="102">
        <f>'[2]Long-Term Spreads'!K48</f>
        <v>1582.6466666666665</v>
      </c>
      <c r="F257" s="102">
        <f>'Long-Term Spreads'!K48</f>
        <v>1566.1233333333334</v>
      </c>
      <c r="G257" s="102">
        <f>'Long-Term Spreads'!W48</f>
        <v>1546.31</v>
      </c>
    </row>
    <row r="258" spans="1:7" x14ac:dyDescent="0.25">
      <c r="A258" s="93">
        <f t="shared" si="7"/>
        <v>8</v>
      </c>
      <c r="B258" s="106">
        <v>1621.966213733632</v>
      </c>
      <c r="C258" s="107">
        <v>1613.68</v>
      </c>
      <c r="D258" s="102">
        <v>1599.1866666666667</v>
      </c>
      <c r="E258" s="102">
        <f>'[2]Long-Term Spreads'!K49</f>
        <v>1582.6466666666665</v>
      </c>
      <c r="F258" s="102">
        <f>'Long-Term Spreads'!K49</f>
        <v>1566.1233333333334</v>
      </c>
      <c r="G258" s="102">
        <f>'Long-Term Spreads'!W49</f>
        <v>1546.31</v>
      </c>
    </row>
    <row r="259" spans="1:7" x14ac:dyDescent="0.25">
      <c r="A259" s="93">
        <f t="shared" si="7"/>
        <v>9</v>
      </c>
      <c r="B259" s="106">
        <v>1621.966213733632</v>
      </c>
      <c r="C259" s="107">
        <v>1613.68</v>
      </c>
      <c r="D259" s="102">
        <v>1599.1866666666667</v>
      </c>
      <c r="E259" s="102">
        <f>'[2]Long-Term Spreads'!K50</f>
        <v>1582.6466666666665</v>
      </c>
      <c r="F259" s="102">
        <f>'Long-Term Spreads'!K50</f>
        <v>1566.1233333333334</v>
      </c>
      <c r="G259" s="102">
        <f>'Long-Term Spreads'!W50</f>
        <v>1546.31</v>
      </c>
    </row>
    <row r="260" spans="1:7" x14ac:dyDescent="0.25">
      <c r="A260" s="93">
        <f t="shared" si="7"/>
        <v>10</v>
      </c>
      <c r="B260" s="106">
        <v>1621.966213733632</v>
      </c>
      <c r="C260" s="107">
        <v>1613.68</v>
      </c>
      <c r="D260" s="102">
        <v>1599.1866666666667</v>
      </c>
      <c r="E260" s="102">
        <f>'[2]Long-Term Spreads'!K51</f>
        <v>1582.6466666666665</v>
      </c>
      <c r="F260" s="102">
        <f>'Long-Term Spreads'!K51</f>
        <v>1566.1233333333334</v>
      </c>
      <c r="G260" s="102">
        <f>'Long-Term Spreads'!W51</f>
        <v>1546.31</v>
      </c>
    </row>
    <row r="261" spans="1:7" x14ac:dyDescent="0.25">
      <c r="A261" s="93">
        <f t="shared" si="7"/>
        <v>11</v>
      </c>
      <c r="B261" s="106">
        <v>1621.966213733632</v>
      </c>
      <c r="C261" s="107">
        <v>1613.68</v>
      </c>
      <c r="D261" s="102">
        <v>1599.1866666666667</v>
      </c>
      <c r="E261" s="102">
        <f>'[2]Long-Term Spreads'!K52</f>
        <v>1582.6466666666665</v>
      </c>
      <c r="F261" s="102">
        <f>'Long-Term Spreads'!K52</f>
        <v>1566.1233333333334</v>
      </c>
      <c r="G261" s="102">
        <f>'Long-Term Spreads'!W52</f>
        <v>1546.31</v>
      </c>
    </row>
    <row r="262" spans="1:7" x14ac:dyDescent="0.25">
      <c r="A262" s="93">
        <f t="shared" si="7"/>
        <v>12</v>
      </c>
      <c r="B262" s="106">
        <v>1621.966213733632</v>
      </c>
      <c r="C262" s="107">
        <v>1613.68</v>
      </c>
      <c r="D262" s="102">
        <v>1599.1866666666667</v>
      </c>
      <c r="E262" s="102">
        <f>'[2]Long-Term Spreads'!K53</f>
        <v>1582.6466666666665</v>
      </c>
      <c r="F262" s="102">
        <f>'Long-Term Spreads'!K53</f>
        <v>1566.1233333333334</v>
      </c>
      <c r="G262" s="102">
        <f>'Long-Term Spreads'!W53</f>
        <v>1546.31</v>
      </c>
    </row>
    <row r="263" spans="1:7" x14ac:dyDescent="0.25">
      <c r="A263" s="93">
        <f t="shared" si="7"/>
        <v>13</v>
      </c>
      <c r="B263" s="106">
        <v>1621.966213733632</v>
      </c>
      <c r="C263" s="107">
        <v>1613.68</v>
      </c>
      <c r="D263" s="102">
        <v>1599.1866666666667</v>
      </c>
      <c r="E263" s="102">
        <f>'[2]Long-Term Spreads'!K54</f>
        <v>1582.6466666666665</v>
      </c>
      <c r="F263" s="102">
        <f>'Long-Term Spreads'!K54</f>
        <v>1566.1233333333334</v>
      </c>
      <c r="G263" s="102">
        <f>'Long-Term Spreads'!W54</f>
        <v>1546.31</v>
      </c>
    </row>
    <row r="264" spans="1:7" x14ac:dyDescent="0.25">
      <c r="A264" s="93">
        <f t="shared" si="7"/>
        <v>14</v>
      </c>
      <c r="B264" s="106">
        <v>1621.966213733632</v>
      </c>
      <c r="C264" s="107">
        <v>1613.68</v>
      </c>
      <c r="D264" s="102">
        <v>1599.1866666666667</v>
      </c>
      <c r="E264" s="102">
        <f>'[2]Long-Term Spreads'!K55</f>
        <v>1582.6466666666665</v>
      </c>
      <c r="F264" s="102">
        <f>'Long-Term Spreads'!K55</f>
        <v>1566.1233333333334</v>
      </c>
      <c r="G264" s="102">
        <f>'Long-Term Spreads'!W55</f>
        <v>1546.31</v>
      </c>
    </row>
    <row r="265" spans="1:7" x14ac:dyDescent="0.25">
      <c r="A265" s="93">
        <f t="shared" si="7"/>
        <v>15</v>
      </c>
      <c r="B265" s="106">
        <v>1621.966213733632</v>
      </c>
      <c r="C265" s="107">
        <v>1613.68</v>
      </c>
      <c r="D265" s="102">
        <v>1599.1866666666667</v>
      </c>
      <c r="E265" s="102">
        <f>'[2]Long-Term Spreads'!K56</f>
        <v>1582.6466666666665</v>
      </c>
      <c r="F265" s="102">
        <f>'Long-Term Spreads'!K56</f>
        <v>1566.1233333333334</v>
      </c>
      <c r="G265" s="102">
        <f>'Long-Term Spreads'!W56</f>
        <v>1546.31</v>
      </c>
    </row>
    <row r="266" spans="1:7" x14ac:dyDescent="0.25">
      <c r="A266" s="93">
        <f t="shared" si="7"/>
        <v>16</v>
      </c>
      <c r="B266" s="106">
        <v>1621.966213733632</v>
      </c>
      <c r="C266" s="107">
        <v>1613.68</v>
      </c>
      <c r="D266" s="102">
        <v>1599.1866666666667</v>
      </c>
      <c r="E266" s="102">
        <f>'[2]Long-Term Spreads'!K57</f>
        <v>1582.6466666666665</v>
      </c>
      <c r="F266" s="102">
        <f>'Long-Term Spreads'!K57</f>
        <v>1566.1233333333334</v>
      </c>
      <c r="G266" s="102">
        <f>'Long-Term Spreads'!W57</f>
        <v>1546.31</v>
      </c>
    </row>
    <row r="267" spans="1:7" x14ac:dyDescent="0.25">
      <c r="A267" s="93">
        <f t="shared" si="7"/>
        <v>17</v>
      </c>
      <c r="B267" s="106">
        <v>1621.966213733632</v>
      </c>
      <c r="C267" s="107">
        <v>1613.68</v>
      </c>
      <c r="D267" s="102">
        <v>1599.1866666666667</v>
      </c>
      <c r="E267" s="102">
        <f>'[2]Long-Term Spreads'!K58</f>
        <v>1582.6466666666665</v>
      </c>
      <c r="F267" s="102">
        <f>'Long-Term Spreads'!K58</f>
        <v>1566.1233333333334</v>
      </c>
      <c r="G267" s="102">
        <f>'Long-Term Spreads'!W58</f>
        <v>1546.31</v>
      </c>
    </row>
    <row r="268" spans="1:7" x14ac:dyDescent="0.25">
      <c r="A268" s="93">
        <f t="shared" si="7"/>
        <v>18</v>
      </c>
      <c r="B268" s="106">
        <v>1621.966213733632</v>
      </c>
      <c r="C268" s="107">
        <v>1613.68</v>
      </c>
      <c r="D268" s="102">
        <v>1599.1866666666667</v>
      </c>
      <c r="E268" s="102">
        <f>'[2]Long-Term Spreads'!K59</f>
        <v>1582.6466666666665</v>
      </c>
      <c r="F268" s="102">
        <f>'Long-Term Spreads'!K59</f>
        <v>1566.1233333333334</v>
      </c>
      <c r="G268" s="102">
        <f>'Long-Term Spreads'!W59</f>
        <v>1546.31</v>
      </c>
    </row>
    <row r="269" spans="1:7" x14ac:dyDescent="0.25">
      <c r="A269" s="93">
        <f t="shared" si="7"/>
        <v>19</v>
      </c>
      <c r="B269" s="106">
        <v>1621.966213733632</v>
      </c>
      <c r="C269" s="107">
        <v>1613.68</v>
      </c>
      <c r="D269" s="102">
        <v>1599.1866666666667</v>
      </c>
      <c r="E269" s="102">
        <f>'[2]Long-Term Spreads'!K60</f>
        <v>1582.6466666666665</v>
      </c>
      <c r="F269" s="102">
        <f>'Long-Term Spreads'!K60</f>
        <v>1566.1233333333334</v>
      </c>
      <c r="G269" s="102">
        <f>'Long-Term Spreads'!W60</f>
        <v>1546.31</v>
      </c>
    </row>
    <row r="270" spans="1:7" x14ac:dyDescent="0.25">
      <c r="A270" s="93">
        <f t="shared" si="7"/>
        <v>20</v>
      </c>
      <c r="B270" s="106">
        <v>1621.966213733632</v>
      </c>
      <c r="C270" s="107">
        <v>1613.68</v>
      </c>
      <c r="D270" s="102">
        <v>1599.1866666666667</v>
      </c>
      <c r="E270" s="102">
        <f>'[2]Long-Term Spreads'!K61</f>
        <v>1582.6466666666665</v>
      </c>
      <c r="F270" s="102">
        <f>'Long-Term Spreads'!K61</f>
        <v>1566.1233333333334</v>
      </c>
      <c r="G270" s="102">
        <f>'Long-Term Spreads'!W61</f>
        <v>1546.31</v>
      </c>
    </row>
    <row r="271" spans="1:7" x14ac:dyDescent="0.25">
      <c r="A271" s="93">
        <f t="shared" si="7"/>
        <v>21</v>
      </c>
      <c r="B271" s="106">
        <v>1621.966213733632</v>
      </c>
      <c r="C271" s="107">
        <v>1613.68</v>
      </c>
      <c r="D271" s="102">
        <v>1599.1866666666667</v>
      </c>
      <c r="E271" s="102">
        <f>'[2]Long-Term Spreads'!K62</f>
        <v>1582.6466666666665</v>
      </c>
      <c r="F271" s="102">
        <f>'Long-Term Spreads'!K62</f>
        <v>1566.1233333333334</v>
      </c>
      <c r="G271" s="102">
        <f>'Long-Term Spreads'!W62</f>
        <v>1546.31</v>
      </c>
    </row>
    <row r="272" spans="1:7" x14ac:dyDescent="0.25">
      <c r="A272" s="93">
        <f t="shared" si="7"/>
        <v>22</v>
      </c>
      <c r="B272" s="106">
        <v>1621.966213733632</v>
      </c>
      <c r="C272" s="107">
        <v>1613.68</v>
      </c>
      <c r="D272" s="102">
        <v>1599.1866666666667</v>
      </c>
      <c r="E272" s="102">
        <f>'[2]Long-Term Spreads'!K63</f>
        <v>1582.6466666666665</v>
      </c>
      <c r="F272" s="102">
        <f>'Long-Term Spreads'!K63</f>
        <v>1566.1233333333334</v>
      </c>
      <c r="G272" s="102">
        <f>'Long-Term Spreads'!W63</f>
        <v>1546.31</v>
      </c>
    </row>
    <row r="273" spans="1:7" x14ac:dyDescent="0.25">
      <c r="A273" s="93">
        <f t="shared" si="7"/>
        <v>23</v>
      </c>
      <c r="B273" s="106">
        <v>1621.966213733632</v>
      </c>
      <c r="C273" s="107">
        <v>1613.68</v>
      </c>
      <c r="D273" s="102">
        <v>1599.1866666666667</v>
      </c>
      <c r="E273" s="102">
        <f>'[2]Long-Term Spreads'!K64</f>
        <v>1582.6466666666665</v>
      </c>
      <c r="F273" s="102">
        <f>'Long-Term Spreads'!K64</f>
        <v>1566.1233333333334</v>
      </c>
      <c r="G273" s="102">
        <f>'Long-Term Spreads'!W64</f>
        <v>1546.31</v>
      </c>
    </row>
    <row r="274" spans="1:7" x14ac:dyDescent="0.25">
      <c r="A274" s="93">
        <f t="shared" si="7"/>
        <v>24</v>
      </c>
      <c r="B274" s="106">
        <v>1621.966213733632</v>
      </c>
      <c r="C274" s="107">
        <v>1613.68</v>
      </c>
      <c r="D274" s="102">
        <v>1599.1866666666667</v>
      </c>
      <c r="E274" s="102">
        <f>'[2]Long-Term Spreads'!K65</f>
        <v>1582.6466666666665</v>
      </c>
      <c r="F274" s="102">
        <f>'Long-Term Spreads'!K65</f>
        <v>1566.1233333333334</v>
      </c>
      <c r="G274" s="102">
        <f>'Long-Term Spreads'!W65</f>
        <v>1546.31</v>
      </c>
    </row>
    <row r="275" spans="1:7" x14ac:dyDescent="0.25">
      <c r="A275" s="93">
        <f t="shared" si="7"/>
        <v>25</v>
      </c>
      <c r="B275" s="106">
        <v>1621.966213733632</v>
      </c>
      <c r="C275" s="107">
        <v>1613.68</v>
      </c>
      <c r="D275" s="102">
        <v>1599.1866666666667</v>
      </c>
      <c r="E275" s="102">
        <f>'[2]Long-Term Spreads'!K66</f>
        <v>1582.6466666666665</v>
      </c>
      <c r="F275" s="102">
        <f>'Long-Term Spreads'!K66</f>
        <v>1566.1233333333334</v>
      </c>
      <c r="G275" s="102">
        <f>'Long-Term Spreads'!W66</f>
        <v>1546.31</v>
      </c>
    </row>
    <row r="276" spans="1:7" x14ac:dyDescent="0.25">
      <c r="A276" s="93">
        <f t="shared" si="7"/>
        <v>26</v>
      </c>
      <c r="B276" s="106">
        <v>1621.966213733632</v>
      </c>
      <c r="C276" s="107">
        <v>1613.68</v>
      </c>
      <c r="D276" s="102">
        <v>1599.1866666666667</v>
      </c>
      <c r="E276" s="102">
        <f>'[2]Long-Term Spreads'!K67</f>
        <v>1582.6466666666665</v>
      </c>
      <c r="F276" s="102">
        <f>'Long-Term Spreads'!K67</f>
        <v>1566.1233333333334</v>
      </c>
      <c r="G276" s="102">
        <f>'Long-Term Spreads'!W67</f>
        <v>1546.31</v>
      </c>
    </row>
    <row r="277" spans="1:7" x14ac:dyDescent="0.25">
      <c r="A277" s="93">
        <f t="shared" si="7"/>
        <v>27</v>
      </c>
      <c r="B277" s="106">
        <v>1621.966213733632</v>
      </c>
      <c r="C277" s="107">
        <v>1613.68</v>
      </c>
      <c r="D277" s="102">
        <v>1599.1866666666667</v>
      </c>
      <c r="E277" s="102">
        <f>'[2]Long-Term Spreads'!K68</f>
        <v>1582.6466666666665</v>
      </c>
      <c r="F277" s="102">
        <f>'Long-Term Spreads'!K68</f>
        <v>1566.1233333333334</v>
      </c>
      <c r="G277" s="102">
        <f>'Long-Term Spreads'!W68</f>
        <v>1546.31</v>
      </c>
    </row>
    <row r="278" spans="1:7" x14ac:dyDescent="0.25">
      <c r="A278" s="93">
        <f t="shared" si="7"/>
        <v>28</v>
      </c>
      <c r="B278" s="106">
        <v>1621.966213733632</v>
      </c>
      <c r="C278" s="107">
        <v>1613.68</v>
      </c>
      <c r="D278" s="102">
        <v>1599.1866666666667</v>
      </c>
      <c r="E278" s="102">
        <f>'[2]Long-Term Spreads'!K69</f>
        <v>1582.6466666666665</v>
      </c>
      <c r="F278" s="102">
        <f>'Long-Term Spreads'!K69</f>
        <v>1566.1233333333334</v>
      </c>
      <c r="G278" s="102">
        <f>'Long-Term Spreads'!W69</f>
        <v>1546.31</v>
      </c>
    </row>
    <row r="279" spans="1:7" x14ac:dyDescent="0.25">
      <c r="A279" s="93">
        <f t="shared" si="7"/>
        <v>29</v>
      </c>
      <c r="B279" s="106">
        <v>1621.966213733632</v>
      </c>
      <c r="C279" s="107">
        <v>1613.68</v>
      </c>
      <c r="D279" s="102">
        <v>1599.1866666666667</v>
      </c>
      <c r="E279" s="102">
        <f>'[2]Long-Term Spreads'!K70</f>
        <v>1582.6466666666665</v>
      </c>
      <c r="F279" s="102">
        <f>'Long-Term Spreads'!K70</f>
        <v>1566.1233333333334</v>
      </c>
      <c r="G279" s="102">
        <f>'Long-Term Spreads'!W70</f>
        <v>1546.31</v>
      </c>
    </row>
    <row r="280" spans="1:7" x14ac:dyDescent="0.25">
      <c r="A280" s="93">
        <f t="shared" si="7"/>
        <v>30</v>
      </c>
      <c r="B280" s="106">
        <v>1621.966213733632</v>
      </c>
      <c r="C280" s="107">
        <v>1613.68</v>
      </c>
      <c r="D280" s="102">
        <v>1599.1866666666667</v>
      </c>
      <c r="E280" s="102">
        <f>'[2]Long-Term Spreads'!K71</f>
        <v>1582.6466666666665</v>
      </c>
      <c r="F280" s="102">
        <f>'Long-Term Spreads'!K71</f>
        <v>1566.1233333333334</v>
      </c>
      <c r="G280" s="102">
        <f>'Long-Term Spreads'!W71</f>
        <v>1546.31</v>
      </c>
    </row>
    <row r="285" spans="1:7" x14ac:dyDescent="0.25">
      <c r="A285" s="89"/>
    </row>
    <row r="286" spans="1:7" x14ac:dyDescent="0.25">
      <c r="A286" s="93"/>
    </row>
    <row r="287" spans="1:7" x14ac:dyDescent="0.25">
      <c r="A287" s="93"/>
    </row>
    <row r="288" spans="1:7" x14ac:dyDescent="0.25">
      <c r="A288" s="93"/>
    </row>
    <row r="289" spans="1:1" x14ac:dyDescent="0.25">
      <c r="A289" s="93"/>
    </row>
    <row r="290" spans="1:1" x14ac:dyDescent="0.25">
      <c r="A290" s="93"/>
    </row>
    <row r="291" spans="1:1" x14ac:dyDescent="0.25">
      <c r="A291" s="93"/>
    </row>
    <row r="292" spans="1:1" x14ac:dyDescent="0.25">
      <c r="A292" s="93"/>
    </row>
    <row r="293" spans="1:1" x14ac:dyDescent="0.25">
      <c r="A293" s="93"/>
    </row>
    <row r="294" spans="1:1" x14ac:dyDescent="0.25">
      <c r="A294" s="93"/>
    </row>
    <row r="295" spans="1:1" x14ac:dyDescent="0.25">
      <c r="A295" s="93"/>
    </row>
    <row r="296" spans="1:1" x14ac:dyDescent="0.25">
      <c r="A296" s="93"/>
    </row>
    <row r="297" spans="1:1" x14ac:dyDescent="0.25">
      <c r="A297" s="93"/>
    </row>
    <row r="298" spans="1:1" x14ac:dyDescent="0.25">
      <c r="A298" s="93"/>
    </row>
    <row r="299" spans="1:1" x14ac:dyDescent="0.25">
      <c r="A299" s="93"/>
    </row>
    <row r="300" spans="1:1" x14ac:dyDescent="0.25">
      <c r="A300" s="93"/>
    </row>
    <row r="301" spans="1:1" x14ac:dyDescent="0.25">
      <c r="A301" s="93"/>
    </row>
    <row r="302" spans="1:1" x14ac:dyDescent="0.25">
      <c r="A302" s="93"/>
    </row>
    <row r="303" spans="1:1" x14ac:dyDescent="0.25">
      <c r="A303" s="93"/>
    </row>
    <row r="304" spans="1:1" x14ac:dyDescent="0.25">
      <c r="A304" s="93"/>
    </row>
    <row r="305" spans="1:1" x14ac:dyDescent="0.25">
      <c r="A305" s="93"/>
    </row>
    <row r="306" spans="1:1" x14ac:dyDescent="0.25">
      <c r="A306" s="93"/>
    </row>
    <row r="307" spans="1:1" x14ac:dyDescent="0.25">
      <c r="A307" s="93"/>
    </row>
    <row r="308" spans="1:1" x14ac:dyDescent="0.25">
      <c r="A308" s="93"/>
    </row>
    <row r="309" spans="1:1" x14ac:dyDescent="0.25">
      <c r="A309" s="93"/>
    </row>
    <row r="310" spans="1:1" x14ac:dyDescent="0.25">
      <c r="A310" s="93"/>
    </row>
    <row r="311" spans="1:1" x14ac:dyDescent="0.25">
      <c r="A311" s="93"/>
    </row>
    <row r="312" spans="1:1" x14ac:dyDescent="0.25">
      <c r="A312" s="93"/>
    </row>
    <row r="313" spans="1:1" x14ac:dyDescent="0.25">
      <c r="A313" s="93"/>
    </row>
    <row r="314" spans="1:1" x14ac:dyDescent="0.25">
      <c r="A314" s="93"/>
    </row>
    <row r="315" spans="1:1" x14ac:dyDescent="0.25">
      <c r="A315" s="9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A40" sqref="A40"/>
    </sheetView>
  </sheetViews>
  <sheetFormatPr defaultRowHeight="15" x14ac:dyDescent="0.25"/>
  <cols>
    <col min="2" max="2" width="12" customWidth="1"/>
    <col min="3" max="5" width="12.140625" customWidth="1"/>
    <col min="6" max="6" width="12.42578125" customWidth="1"/>
    <col min="7" max="7" width="12.140625" customWidth="1"/>
  </cols>
  <sheetData>
    <row r="1" spans="1:13" x14ac:dyDescent="0.25">
      <c r="A1" s="7" t="s">
        <v>126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91" t="s">
        <v>52</v>
      </c>
      <c r="B2" s="92"/>
      <c r="C2" s="37"/>
      <c r="D2" s="37"/>
      <c r="E2" s="37"/>
      <c r="F2" s="7"/>
      <c r="G2" s="7"/>
      <c r="H2" s="7"/>
      <c r="I2" s="7"/>
      <c r="J2" s="7"/>
      <c r="K2" s="7"/>
      <c r="L2" s="7"/>
      <c r="M2" s="7"/>
    </row>
    <row r="3" spans="1:13" x14ac:dyDescent="0.25">
      <c r="A3" s="34" t="s">
        <v>51</v>
      </c>
      <c r="B3" s="94">
        <v>41912</v>
      </c>
      <c r="C3" s="94">
        <v>42004</v>
      </c>
      <c r="D3" s="94">
        <v>42094</v>
      </c>
      <c r="E3" s="94">
        <v>42185</v>
      </c>
      <c r="F3" s="94">
        <v>42277</v>
      </c>
      <c r="G3" s="94">
        <v>42369</v>
      </c>
      <c r="H3" s="7"/>
      <c r="I3" s="7"/>
      <c r="J3" s="7"/>
      <c r="K3" s="7"/>
      <c r="L3" s="7"/>
      <c r="M3" s="7"/>
    </row>
    <row r="4" spans="1:13" x14ac:dyDescent="0.25">
      <c r="A4" s="23" t="s">
        <v>24</v>
      </c>
      <c r="B4" s="122">
        <v>12.864717608084</v>
      </c>
      <c r="C4" s="122">
        <v>9.0030214969489997</v>
      </c>
      <c r="D4" s="98">
        <v>9.6812405302810003</v>
      </c>
      <c r="E4" s="98">
        <v>5.9821002878889997</v>
      </c>
      <c r="F4" s="120">
        <v>2.800237369829</v>
      </c>
      <c r="G4" s="120">
        <v>1.7768649871890001</v>
      </c>
      <c r="H4" s="7"/>
      <c r="I4" s="125"/>
      <c r="J4" s="125"/>
      <c r="K4" s="125"/>
      <c r="L4" s="125"/>
      <c r="M4" s="125"/>
    </row>
    <row r="5" spans="1:13" x14ac:dyDescent="0.25">
      <c r="A5" s="23" t="s">
        <v>25</v>
      </c>
      <c r="B5" s="122">
        <v>14.486776983374</v>
      </c>
      <c r="C5" s="122">
        <v>12.044277991308</v>
      </c>
      <c r="D5" s="98">
        <v>14.665678607259</v>
      </c>
      <c r="E5" s="98">
        <v>14.22233676606</v>
      </c>
      <c r="F5" s="120">
        <v>10.474363004296</v>
      </c>
      <c r="G5" s="120">
        <v>7.691741336233</v>
      </c>
      <c r="H5" s="7"/>
      <c r="I5" s="125"/>
      <c r="J5" s="125"/>
      <c r="K5" s="125"/>
      <c r="L5" s="125"/>
      <c r="M5" s="125"/>
    </row>
    <row r="6" spans="1:13" x14ac:dyDescent="0.25">
      <c r="A6" s="23">
        <v>1</v>
      </c>
      <c r="B6" s="122">
        <v>21.391470188050999</v>
      </c>
      <c r="C6" s="122">
        <v>18.129650406412999</v>
      </c>
      <c r="D6" s="98">
        <v>20.237042725544001</v>
      </c>
      <c r="E6" s="98">
        <v>18.653306482990999</v>
      </c>
      <c r="F6" s="120">
        <v>14.581830373878001</v>
      </c>
      <c r="G6" s="120">
        <v>6.6635378232309996</v>
      </c>
      <c r="H6" s="7"/>
      <c r="I6" s="125"/>
      <c r="J6" s="125"/>
      <c r="K6" s="125"/>
      <c r="L6" s="125"/>
      <c r="M6" s="125"/>
    </row>
    <row r="7" spans="1:13" x14ac:dyDescent="0.25">
      <c r="A7" s="23">
        <v>2</v>
      </c>
      <c r="B7" s="122">
        <v>14.535085007820999</v>
      </c>
      <c r="C7" s="122">
        <v>16.946638521490001</v>
      </c>
      <c r="D7" s="98">
        <v>20.460242922126</v>
      </c>
      <c r="E7" s="98">
        <v>21.695776145707999</v>
      </c>
      <c r="F7" s="120">
        <v>16.656882261762998</v>
      </c>
      <c r="G7" s="120">
        <v>6.3040415784580004</v>
      </c>
      <c r="H7" s="7"/>
      <c r="I7" s="125"/>
      <c r="J7" s="125"/>
      <c r="K7" s="125"/>
      <c r="L7" s="125"/>
      <c r="M7" s="125"/>
    </row>
    <row r="8" spans="1:13" x14ac:dyDescent="0.25">
      <c r="A8" s="23">
        <v>3</v>
      </c>
      <c r="B8" s="122">
        <v>13.230994740161</v>
      </c>
      <c r="C8" s="122">
        <v>16.189395742635998</v>
      </c>
      <c r="D8" s="98">
        <v>18.576920284576001</v>
      </c>
      <c r="E8" s="98">
        <v>20.477792267931001</v>
      </c>
      <c r="F8" s="120">
        <v>14.354093881601001</v>
      </c>
      <c r="G8" s="120">
        <v>2.8051033449329998</v>
      </c>
      <c r="H8" s="7"/>
      <c r="I8" s="125"/>
      <c r="J8" s="125"/>
      <c r="K8" s="125"/>
      <c r="L8" s="125"/>
      <c r="M8" s="125"/>
    </row>
    <row r="9" spans="1:13" x14ac:dyDescent="0.25">
      <c r="A9" s="23">
        <v>4</v>
      </c>
      <c r="B9" s="122">
        <v>12.269099906479999</v>
      </c>
      <c r="C9" s="122">
        <v>14.288333086307</v>
      </c>
      <c r="D9" s="98">
        <v>15.316084023956</v>
      </c>
      <c r="E9" s="98">
        <v>15.389544541277999</v>
      </c>
      <c r="F9" s="120">
        <v>9.5115273042599995</v>
      </c>
      <c r="G9" s="120">
        <v>-3.1326164229789999</v>
      </c>
      <c r="H9" s="7"/>
      <c r="I9" s="125"/>
      <c r="J9" s="125"/>
      <c r="K9" s="125"/>
      <c r="L9" s="125"/>
      <c r="M9" s="125"/>
    </row>
    <row r="10" spans="1:13" x14ac:dyDescent="0.25">
      <c r="A10" s="23">
        <v>5</v>
      </c>
      <c r="B10" s="122">
        <v>11.203695253595001</v>
      </c>
      <c r="C10" s="122">
        <v>11.945437298187001</v>
      </c>
      <c r="D10" s="98">
        <v>12.484058526882</v>
      </c>
      <c r="E10" s="98">
        <v>10.887470224925</v>
      </c>
      <c r="F10" s="120">
        <v>5.5960460632649998</v>
      </c>
      <c r="G10" s="120">
        <v>-7.7565154617629997</v>
      </c>
      <c r="H10" s="7"/>
      <c r="I10" s="125"/>
      <c r="J10" s="125"/>
      <c r="K10" s="125"/>
      <c r="L10" s="125"/>
      <c r="M10" s="125"/>
    </row>
    <row r="11" spans="1:13" x14ac:dyDescent="0.25">
      <c r="A11" s="23">
        <v>6</v>
      </c>
      <c r="B11" s="122">
        <v>10.355263792773</v>
      </c>
      <c r="C11" s="122">
        <v>10.163393027303</v>
      </c>
      <c r="D11" s="98">
        <v>10.526258751646001</v>
      </c>
      <c r="E11" s="98">
        <v>8.0802863147519997</v>
      </c>
      <c r="F11" s="120">
        <v>2.9196843128299999</v>
      </c>
      <c r="G11" s="120">
        <v>-11.025683546486</v>
      </c>
      <c r="H11" s="7"/>
      <c r="I11" s="125"/>
      <c r="J11" s="125"/>
      <c r="K11" s="125"/>
      <c r="L11" s="125"/>
      <c r="M11" s="125"/>
    </row>
    <row r="12" spans="1:13" x14ac:dyDescent="0.25">
      <c r="A12" s="23">
        <v>7</v>
      </c>
      <c r="B12" s="122">
        <v>9.491962255991</v>
      </c>
      <c r="C12" s="122">
        <v>8.8587643101139992</v>
      </c>
      <c r="D12" s="98">
        <v>8.8974283138950003</v>
      </c>
      <c r="E12" s="98">
        <v>6.2095725383870004</v>
      </c>
      <c r="F12" s="120">
        <v>1.822628394543</v>
      </c>
      <c r="G12" s="120">
        <v>-12.662550170216999</v>
      </c>
      <c r="H12" s="7"/>
      <c r="I12" s="125"/>
      <c r="J12" s="125"/>
      <c r="K12" s="125"/>
      <c r="L12" s="125"/>
      <c r="M12" s="125"/>
    </row>
    <row r="13" spans="1:13" x14ac:dyDescent="0.25">
      <c r="A13" s="23">
        <v>8</v>
      </c>
      <c r="B13" s="122">
        <v>8.6347240470160003</v>
      </c>
      <c r="C13" s="122">
        <v>7.8343325451719998</v>
      </c>
      <c r="D13" s="98">
        <v>7.46376303071</v>
      </c>
      <c r="E13" s="98">
        <v>4.7393295285930002</v>
      </c>
      <c r="F13" s="120">
        <v>1.6766166778360001</v>
      </c>
      <c r="G13" s="120">
        <v>-13.310228730506999</v>
      </c>
      <c r="H13" s="7"/>
      <c r="I13" s="125"/>
      <c r="J13" s="125"/>
      <c r="K13" s="125"/>
      <c r="L13" s="125"/>
      <c r="M13" s="125"/>
    </row>
    <row r="14" spans="1:13" x14ac:dyDescent="0.25">
      <c r="A14" s="23">
        <v>9</v>
      </c>
      <c r="B14" s="122">
        <v>8.0361191961169993</v>
      </c>
      <c r="C14" s="122">
        <v>7.283275025799</v>
      </c>
      <c r="D14" s="98">
        <v>6.2981111149190001</v>
      </c>
      <c r="E14" s="98">
        <v>3.6277257462699999</v>
      </c>
      <c r="F14" s="120">
        <v>2.0284122466140002</v>
      </c>
      <c r="G14" s="120">
        <v>-13.424695531696001</v>
      </c>
      <c r="H14" s="7"/>
      <c r="I14" s="125"/>
      <c r="J14" s="125"/>
      <c r="K14" s="125"/>
      <c r="L14" s="125"/>
      <c r="M14" s="125"/>
    </row>
    <row r="15" spans="1:13" x14ac:dyDescent="0.25">
      <c r="A15" s="23">
        <v>10</v>
      </c>
      <c r="B15" s="122">
        <v>7.7671699018110001</v>
      </c>
      <c r="C15" s="122">
        <v>7.201833062925</v>
      </c>
      <c r="D15" s="98">
        <v>5.3637089481539997</v>
      </c>
      <c r="E15" s="98">
        <v>2.5976384250070002</v>
      </c>
      <c r="F15" s="120">
        <v>2.5296718232519999</v>
      </c>
      <c r="G15" s="120">
        <v>-13.236686809409999</v>
      </c>
      <c r="H15" s="7"/>
      <c r="I15" s="125"/>
      <c r="J15" s="125"/>
      <c r="K15" s="125"/>
      <c r="L15" s="125"/>
      <c r="M15" s="125"/>
    </row>
    <row r="16" spans="1:13" x14ac:dyDescent="0.25">
      <c r="A16" s="23">
        <v>11</v>
      </c>
      <c r="B16" s="122">
        <v>7.8544731030710002</v>
      </c>
      <c r="C16" s="122">
        <v>7.5128686079040001</v>
      </c>
      <c r="D16" s="98">
        <v>4.6793309068209998</v>
      </c>
      <c r="E16" s="98">
        <v>1.6602971362159999</v>
      </c>
      <c r="F16" s="120">
        <v>2.964535747063</v>
      </c>
      <c r="G16" s="120">
        <v>-12.868049182426001</v>
      </c>
      <c r="H16" s="7"/>
      <c r="I16" s="125"/>
      <c r="J16" s="125"/>
      <c r="K16" s="125"/>
      <c r="L16" s="125"/>
      <c r="M16" s="125"/>
    </row>
    <row r="17" spans="1:13" x14ac:dyDescent="0.25">
      <c r="A17" s="23">
        <v>12</v>
      </c>
      <c r="B17" s="122">
        <v>8.1592350578020003</v>
      </c>
      <c r="C17" s="122">
        <v>8.0276585265900007</v>
      </c>
      <c r="D17" s="98">
        <v>4.139838228336</v>
      </c>
      <c r="E17" s="98">
        <v>0.60799472339399996</v>
      </c>
      <c r="F17" s="120">
        <v>3.0886735702619998</v>
      </c>
      <c r="G17" s="120">
        <v>-12.667699344188</v>
      </c>
      <c r="H17" s="7"/>
      <c r="I17" s="125"/>
      <c r="J17" s="125"/>
      <c r="K17" s="125"/>
      <c r="L17" s="125"/>
      <c r="M17" s="125"/>
    </row>
    <row r="18" spans="1:13" x14ac:dyDescent="0.25">
      <c r="A18" s="23">
        <v>13</v>
      </c>
      <c r="B18" s="122">
        <v>8.3749088871210002</v>
      </c>
      <c r="C18" s="122">
        <v>8.4201981599630003</v>
      </c>
      <c r="D18" s="98">
        <v>3.5829203892399999</v>
      </c>
      <c r="E18" s="98">
        <v>-0.68310211965800005</v>
      </c>
      <c r="F18" s="120">
        <v>2.664971545162</v>
      </c>
      <c r="G18" s="120">
        <v>-12.892482135917</v>
      </c>
      <c r="H18" s="7"/>
      <c r="I18" s="125"/>
      <c r="J18" s="125"/>
      <c r="K18" s="125"/>
      <c r="L18" s="125"/>
      <c r="M18" s="125"/>
    </row>
    <row r="19" spans="1:13" x14ac:dyDescent="0.25">
      <c r="A19" s="23">
        <v>14</v>
      </c>
      <c r="B19" s="122">
        <v>8.5447350495680006</v>
      </c>
      <c r="C19" s="122">
        <v>8.7196605105400007</v>
      </c>
      <c r="D19" s="98">
        <v>2.974358239411</v>
      </c>
      <c r="E19" s="98">
        <v>-2.302235969122</v>
      </c>
      <c r="F19" s="120">
        <v>1.6656418753619999</v>
      </c>
      <c r="G19" s="120">
        <v>-13.587078040085</v>
      </c>
      <c r="H19" s="7"/>
      <c r="I19" s="125"/>
      <c r="J19" s="125"/>
      <c r="K19" s="125"/>
      <c r="L19" s="125"/>
      <c r="M19" s="125"/>
    </row>
    <row r="20" spans="1:13" x14ac:dyDescent="0.25">
      <c r="A20" s="23">
        <v>15</v>
      </c>
      <c r="B20" s="122">
        <v>8.5356997835430004</v>
      </c>
      <c r="C20" s="122">
        <v>8.8827763834120006</v>
      </c>
      <c r="D20" s="98">
        <v>2.29751320523</v>
      </c>
      <c r="E20" s="98">
        <v>-4.0563424717940002</v>
      </c>
      <c r="F20" s="120">
        <v>0.30150073716699999</v>
      </c>
      <c r="G20" s="120">
        <v>-14.581795548193</v>
      </c>
      <c r="H20" s="7"/>
      <c r="I20" s="125"/>
      <c r="J20" s="125"/>
      <c r="K20" s="125"/>
      <c r="L20" s="125"/>
      <c r="M20" s="125"/>
    </row>
    <row r="21" spans="1:13" x14ac:dyDescent="0.25">
      <c r="A21" s="23">
        <v>16</v>
      </c>
      <c r="B21" s="122">
        <v>8.3782290544650007</v>
      </c>
      <c r="C21" s="122">
        <v>8.9305743058259992</v>
      </c>
      <c r="D21" s="98">
        <v>1.567072629758</v>
      </c>
      <c r="E21" s="98">
        <v>-5.9166999219219996</v>
      </c>
      <c r="F21" s="120">
        <v>-1.3774592755220001</v>
      </c>
      <c r="G21" s="120">
        <v>-15.836458469101</v>
      </c>
      <c r="H21" s="7"/>
      <c r="I21" s="125"/>
      <c r="J21" s="125"/>
      <c r="K21" s="125"/>
      <c r="L21" s="125"/>
      <c r="M21" s="125"/>
    </row>
    <row r="22" spans="1:13" x14ac:dyDescent="0.25">
      <c r="A22" s="23">
        <v>17</v>
      </c>
      <c r="B22" s="122">
        <v>8.0233889513639998</v>
      </c>
      <c r="C22" s="122">
        <v>8.7764607914579997</v>
      </c>
      <c r="D22" s="98">
        <v>0.75831226298599996</v>
      </c>
      <c r="E22" s="98">
        <v>-7.8655096004380001</v>
      </c>
      <c r="F22" s="120">
        <v>-3.34042610312</v>
      </c>
      <c r="G22" s="120">
        <v>-17.345763399913999</v>
      </c>
      <c r="H22" s="7"/>
      <c r="I22" s="125"/>
      <c r="J22" s="125"/>
      <c r="K22" s="125"/>
      <c r="L22" s="125"/>
      <c r="M22" s="125"/>
    </row>
    <row r="23" spans="1:13" x14ac:dyDescent="0.25">
      <c r="A23" s="23">
        <v>18</v>
      </c>
      <c r="B23" s="122">
        <v>7.5502449777400003</v>
      </c>
      <c r="C23" s="122">
        <v>8.4748836424810001</v>
      </c>
      <c r="D23" s="98">
        <v>-0.12620755683400001</v>
      </c>
      <c r="E23" s="98">
        <v>-9.9194400137130003</v>
      </c>
      <c r="F23" s="120">
        <v>-5.5653311606109996</v>
      </c>
      <c r="G23" s="120">
        <v>-19.126345158221</v>
      </c>
      <c r="H23" s="7"/>
      <c r="I23" s="125"/>
      <c r="J23" s="125"/>
      <c r="K23" s="125"/>
      <c r="L23" s="125"/>
      <c r="M23" s="125"/>
    </row>
    <row r="24" spans="1:13" x14ac:dyDescent="0.25">
      <c r="A24" s="23">
        <v>19</v>
      </c>
      <c r="B24" s="122">
        <v>6.9309036823949999</v>
      </c>
      <c r="C24" s="122">
        <v>7.9564144140710003</v>
      </c>
      <c r="D24" s="98">
        <v>-1.1069268977019999</v>
      </c>
      <c r="E24" s="98">
        <v>-11.991499898268</v>
      </c>
      <c r="F24" s="120">
        <v>-7.9261966886820003</v>
      </c>
      <c r="G24" s="120">
        <v>-21.073346561977999</v>
      </c>
      <c r="H24" s="7"/>
      <c r="I24" s="125"/>
      <c r="J24" s="125"/>
      <c r="K24" s="125"/>
      <c r="L24" s="125"/>
      <c r="M24" s="125"/>
    </row>
    <row r="25" spans="1:13" x14ac:dyDescent="0.25">
      <c r="A25" s="23">
        <v>20</v>
      </c>
      <c r="B25" s="122">
        <v>6.2637681821370004</v>
      </c>
      <c r="C25" s="122">
        <v>7.2739992535039999</v>
      </c>
      <c r="D25" s="98">
        <v>-2.142491753177</v>
      </c>
      <c r="E25" s="98">
        <v>-14.015351757866</v>
      </c>
      <c r="F25" s="120">
        <v>-10.317933803561999</v>
      </c>
      <c r="G25" s="120">
        <v>-23.1353154269</v>
      </c>
      <c r="H25" s="7"/>
      <c r="I25" s="125"/>
      <c r="J25" s="125"/>
      <c r="K25" s="125"/>
      <c r="L25" s="125"/>
      <c r="M25" s="125"/>
    </row>
    <row r="26" spans="1:13" x14ac:dyDescent="0.25">
      <c r="A26" s="23">
        <v>21</v>
      </c>
      <c r="B26" s="122">
        <v>5.5115164861229999</v>
      </c>
      <c r="C26" s="122">
        <v>6.4229561555819998</v>
      </c>
      <c r="D26" s="98">
        <v>-3.2346377589230002</v>
      </c>
      <c r="E26" s="98">
        <v>-15.943056059612999</v>
      </c>
      <c r="F26" s="120">
        <v>-12.706271593026999</v>
      </c>
      <c r="G26" s="120">
        <v>-25.281259769626999</v>
      </c>
      <c r="H26" s="7"/>
      <c r="I26" s="125"/>
      <c r="J26" s="125"/>
      <c r="K26" s="125"/>
      <c r="L26" s="125"/>
      <c r="M26" s="125"/>
    </row>
    <row r="27" spans="1:13" x14ac:dyDescent="0.25">
      <c r="A27" s="23">
        <v>22</v>
      </c>
      <c r="B27" s="122">
        <v>4.6817882336840002</v>
      </c>
      <c r="C27" s="122">
        <v>5.4165937864579998</v>
      </c>
      <c r="D27" s="98">
        <v>-4.3969967822470002</v>
      </c>
      <c r="E27" s="98">
        <v>-17.792269332814001</v>
      </c>
      <c r="F27" s="120">
        <v>-15.063391853215</v>
      </c>
      <c r="G27" s="120">
        <v>-27.508715235074</v>
      </c>
      <c r="H27" s="7"/>
      <c r="I27" s="125"/>
      <c r="J27" s="125"/>
      <c r="K27" s="125"/>
      <c r="L27" s="125"/>
      <c r="M27" s="125"/>
    </row>
    <row r="28" spans="1:13" x14ac:dyDescent="0.25">
      <c r="A28" s="23">
        <v>23</v>
      </c>
      <c r="B28" s="122">
        <v>3.7575535353529999</v>
      </c>
      <c r="C28" s="122">
        <v>4.2415911033959999</v>
      </c>
      <c r="D28" s="98">
        <v>-5.6109691726869997</v>
      </c>
      <c r="E28" s="98">
        <v>-19.480785036952</v>
      </c>
      <c r="F28" s="120">
        <v>-17.285711425822999</v>
      </c>
      <c r="G28" s="120">
        <v>-29.717866810065001</v>
      </c>
      <c r="H28" s="7"/>
      <c r="I28" s="125"/>
      <c r="J28" s="125"/>
      <c r="K28" s="125"/>
      <c r="L28" s="125"/>
      <c r="M28" s="125"/>
    </row>
    <row r="29" spans="1:13" x14ac:dyDescent="0.25">
      <c r="A29" s="23">
        <v>24</v>
      </c>
      <c r="B29" s="122">
        <v>2.8097059863689999</v>
      </c>
      <c r="C29" s="122">
        <v>2.9867074940539999</v>
      </c>
      <c r="D29" s="98">
        <v>-6.818619478275</v>
      </c>
      <c r="E29" s="98">
        <v>-20.932502132460002</v>
      </c>
      <c r="F29" s="120">
        <v>-19.285364567199998</v>
      </c>
      <c r="G29" s="120">
        <v>-31.830797753203001</v>
      </c>
      <c r="H29" s="7"/>
      <c r="I29" s="125"/>
      <c r="J29" s="125"/>
      <c r="K29" s="125"/>
      <c r="L29" s="125"/>
      <c r="M29" s="125"/>
    </row>
    <row r="30" spans="1:13" x14ac:dyDescent="0.25">
      <c r="A30" s="23">
        <v>25</v>
      </c>
      <c r="B30" s="122">
        <v>1.8902502391339999</v>
      </c>
      <c r="C30" s="122">
        <v>1.6844362863789999</v>
      </c>
      <c r="D30" s="98">
        <v>-7.9887059265989997</v>
      </c>
      <c r="E30" s="98">
        <v>-22.076286080319999</v>
      </c>
      <c r="F30" s="120">
        <v>-20.961200242006001</v>
      </c>
      <c r="G30" s="120">
        <v>-33.773271460266997</v>
      </c>
      <c r="H30" s="7"/>
      <c r="I30" s="125"/>
      <c r="J30" s="125"/>
      <c r="K30" s="125"/>
      <c r="L30" s="125"/>
      <c r="M30" s="125"/>
    </row>
    <row r="31" spans="1:13" x14ac:dyDescent="0.25">
      <c r="A31" s="23">
        <v>26</v>
      </c>
      <c r="B31" s="122">
        <v>0.99747406070599998</v>
      </c>
      <c r="C31" s="122">
        <v>0.35261282393600002</v>
      </c>
      <c r="D31" s="98">
        <v>-9.1182110833410004</v>
      </c>
      <c r="E31" s="98">
        <v>-22.938551947663999</v>
      </c>
      <c r="F31" s="120">
        <v>-22.327460315574001</v>
      </c>
      <c r="G31" s="120">
        <v>-35.551690529123</v>
      </c>
      <c r="H31" s="7"/>
      <c r="I31" s="125"/>
      <c r="J31" s="125"/>
      <c r="K31" s="125"/>
      <c r="L31" s="125"/>
      <c r="M31" s="125"/>
    </row>
    <row r="32" spans="1:13" x14ac:dyDescent="0.25">
      <c r="A32" s="23">
        <v>27</v>
      </c>
      <c r="B32" s="122">
        <v>6.2660187541000001E-2</v>
      </c>
      <c r="C32" s="122">
        <v>-1.065969738003</v>
      </c>
      <c r="D32" s="98">
        <v>-10.257887605786999</v>
      </c>
      <c r="E32" s="98">
        <v>-23.503419655822999</v>
      </c>
      <c r="F32" s="120">
        <v>-23.351641353495999</v>
      </c>
      <c r="G32" s="120">
        <v>-37.160627784973002</v>
      </c>
      <c r="H32" s="7"/>
      <c r="I32" s="125"/>
      <c r="J32" s="125"/>
      <c r="K32" s="125"/>
      <c r="L32" s="125"/>
      <c r="M32" s="125"/>
    </row>
    <row r="33" spans="1:13" x14ac:dyDescent="0.25">
      <c r="A33" s="23">
        <v>28</v>
      </c>
      <c r="B33" s="122">
        <v>-0.86792720056999995</v>
      </c>
      <c r="C33" s="122">
        <v>-2.540877550601</v>
      </c>
      <c r="D33" s="98">
        <v>-11.370954791314</v>
      </c>
      <c r="E33" s="98">
        <v>-23.762100609305001</v>
      </c>
      <c r="F33" s="120">
        <v>-24.035978479724001</v>
      </c>
      <c r="G33" s="120">
        <v>-38.578155655322</v>
      </c>
      <c r="H33" s="7"/>
      <c r="I33" s="125"/>
      <c r="J33" s="125"/>
      <c r="K33" s="125"/>
      <c r="L33" s="125"/>
      <c r="M33" s="125"/>
    </row>
    <row r="34" spans="1:13" x14ac:dyDescent="0.25">
      <c r="A34" s="23">
        <v>29</v>
      </c>
      <c r="B34" s="122">
        <v>-1.782811679411</v>
      </c>
      <c r="C34" s="122">
        <v>-4.0627525001529996</v>
      </c>
      <c r="D34" s="98">
        <v>-12.441564434924</v>
      </c>
      <c r="E34" s="98">
        <v>-23.671831053398002</v>
      </c>
      <c r="F34" s="120">
        <v>-24.356384739976001</v>
      </c>
      <c r="G34" s="120">
        <v>-39.791826625892</v>
      </c>
      <c r="H34" s="7"/>
      <c r="I34" s="125"/>
      <c r="J34" s="125"/>
      <c r="K34" s="125"/>
      <c r="L34" s="125"/>
      <c r="M34" s="125"/>
    </row>
    <row r="35" spans="1:13" x14ac:dyDescent="0.25">
      <c r="A35" s="23">
        <v>30</v>
      </c>
      <c r="B35" s="122">
        <v>-2.64448844589</v>
      </c>
      <c r="C35" s="122">
        <v>-5.5859469228140002</v>
      </c>
      <c r="D35" s="98">
        <v>-13.468230533954999</v>
      </c>
      <c r="E35" s="98">
        <v>-23.321711556240999</v>
      </c>
      <c r="F35" s="120">
        <v>-24.387740352232999</v>
      </c>
      <c r="G35" s="120">
        <v>-40.848092052448003</v>
      </c>
      <c r="H35" s="7"/>
      <c r="I35" s="125"/>
      <c r="J35" s="125"/>
      <c r="K35" s="125"/>
      <c r="L35" s="125"/>
      <c r="M35" s="125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 t="s">
        <v>127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91" t="s">
        <v>52</v>
      </c>
      <c r="B40" s="92"/>
      <c r="C40" s="37"/>
      <c r="D40" s="37"/>
      <c r="E40" s="3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34" t="s">
        <v>51</v>
      </c>
      <c r="B41" s="94">
        <v>41912</v>
      </c>
      <c r="C41" s="94">
        <v>42004</v>
      </c>
      <c r="D41" s="94">
        <v>42094</v>
      </c>
      <c r="E41" s="94">
        <v>42185</v>
      </c>
      <c r="F41" s="94">
        <v>42277</v>
      </c>
      <c r="G41" s="94">
        <v>42369</v>
      </c>
      <c r="H41" s="7"/>
      <c r="I41" s="7"/>
      <c r="J41" s="7"/>
      <c r="K41" s="7"/>
      <c r="L41" s="7"/>
      <c r="M41" s="7"/>
    </row>
    <row r="42" spans="1:13" x14ac:dyDescent="0.25">
      <c r="A42" s="23" t="s">
        <v>24</v>
      </c>
      <c r="B42" s="123">
        <v>21.606720402636</v>
      </c>
      <c r="C42" s="123">
        <v>21.290648621892</v>
      </c>
      <c r="D42" s="121">
        <v>21.044785350929001</v>
      </c>
      <c r="E42" s="98">
        <v>20.68512244695</v>
      </c>
      <c r="F42" s="120">
        <v>20.420406921611001</v>
      </c>
      <c r="G42" s="120">
        <v>20.059314266015001</v>
      </c>
      <c r="H42" s="7"/>
      <c r="I42" s="125"/>
      <c r="J42" s="125"/>
      <c r="K42" s="125"/>
      <c r="L42" s="125"/>
      <c r="M42" s="125"/>
    </row>
    <row r="43" spans="1:13" x14ac:dyDescent="0.25">
      <c r="A43" s="23" t="s">
        <v>25</v>
      </c>
      <c r="B43" s="124">
        <v>28.876670887473999</v>
      </c>
      <c r="C43" s="124">
        <v>28.474883655687002</v>
      </c>
      <c r="D43" s="98">
        <v>27.841997627651999</v>
      </c>
      <c r="E43" s="98">
        <v>26.959606805735</v>
      </c>
      <c r="F43" s="120">
        <v>26.201647993908001</v>
      </c>
      <c r="G43" s="120">
        <v>25.63940317242</v>
      </c>
      <c r="H43" s="7"/>
      <c r="I43" s="125"/>
      <c r="J43" s="125"/>
      <c r="K43" s="125"/>
      <c r="L43" s="125"/>
      <c r="M43" s="125"/>
    </row>
    <row r="44" spans="1:13" x14ac:dyDescent="0.25">
      <c r="A44" s="23">
        <v>1</v>
      </c>
      <c r="B44" s="124">
        <v>31.468247830660001</v>
      </c>
      <c r="C44" s="124">
        <v>31.142257874971001</v>
      </c>
      <c r="D44" s="98">
        <v>30.672506309500999</v>
      </c>
      <c r="E44" s="98">
        <v>29.903537283557</v>
      </c>
      <c r="F44" s="120">
        <v>29.111887688824002</v>
      </c>
      <c r="G44" s="120">
        <v>28.385022868354</v>
      </c>
      <c r="H44" s="7"/>
      <c r="I44" s="125"/>
      <c r="J44" s="125"/>
      <c r="K44" s="125"/>
      <c r="L44" s="125"/>
      <c r="M44" s="125"/>
    </row>
    <row r="45" spans="1:13" x14ac:dyDescent="0.25">
      <c r="A45" s="23">
        <v>2</v>
      </c>
      <c r="B45" s="124">
        <v>35.722488000140999</v>
      </c>
      <c r="C45" s="124">
        <v>35.283937940695999</v>
      </c>
      <c r="D45" s="98">
        <v>34.587132167347001</v>
      </c>
      <c r="E45" s="98">
        <v>33.590262196438999</v>
      </c>
      <c r="F45" s="120">
        <v>32.521575519814</v>
      </c>
      <c r="G45" s="120">
        <v>31.380410284117001</v>
      </c>
      <c r="H45" s="7"/>
      <c r="I45" s="125"/>
      <c r="J45" s="125"/>
      <c r="K45" s="125"/>
      <c r="L45" s="125"/>
      <c r="M45" s="125"/>
    </row>
    <row r="46" spans="1:13" x14ac:dyDescent="0.25">
      <c r="A46" s="23">
        <v>3</v>
      </c>
      <c r="B46" s="124">
        <v>39.273731943618003</v>
      </c>
      <c r="C46" s="124">
        <v>38.740591307690998</v>
      </c>
      <c r="D46" s="98">
        <v>37.888894877208998</v>
      </c>
      <c r="E46" s="98">
        <v>36.723447345712003</v>
      </c>
      <c r="F46" s="120">
        <v>35.450073852826002</v>
      </c>
      <c r="G46" s="120">
        <v>34.016197657195001</v>
      </c>
      <c r="H46" s="7"/>
      <c r="I46" s="125"/>
      <c r="J46" s="125"/>
      <c r="K46" s="125"/>
      <c r="L46" s="125"/>
      <c r="M46" s="125"/>
    </row>
    <row r="47" spans="1:13" x14ac:dyDescent="0.25">
      <c r="A47" s="23">
        <v>4</v>
      </c>
      <c r="B47" s="124">
        <v>40.925518835189003</v>
      </c>
      <c r="C47" s="124">
        <v>40.328266715555003</v>
      </c>
      <c r="D47" s="98">
        <v>39.361369934404998</v>
      </c>
      <c r="E47" s="98">
        <v>37.983496026906003</v>
      </c>
      <c r="F47" s="120">
        <v>36.480537695949998</v>
      </c>
      <c r="G47" s="120">
        <v>34.769890984770001</v>
      </c>
      <c r="H47" s="7"/>
      <c r="I47" s="125"/>
      <c r="J47" s="125"/>
      <c r="K47" s="125"/>
      <c r="L47" s="125"/>
      <c r="M47" s="125"/>
    </row>
    <row r="48" spans="1:13" x14ac:dyDescent="0.25">
      <c r="A48" s="23">
        <v>5</v>
      </c>
      <c r="B48" s="124">
        <v>41.673599315494997</v>
      </c>
      <c r="C48" s="124">
        <v>41.017386025347001</v>
      </c>
      <c r="D48" s="98">
        <v>39.955154317538003</v>
      </c>
      <c r="E48" s="98">
        <v>38.396935852201999</v>
      </c>
      <c r="F48" s="120">
        <v>36.715252599274997</v>
      </c>
      <c r="G48" s="120">
        <v>34.802432826347001</v>
      </c>
      <c r="H48" s="7"/>
      <c r="I48" s="125"/>
      <c r="J48" s="125"/>
      <c r="K48" s="125"/>
      <c r="L48" s="125"/>
      <c r="M48" s="125"/>
    </row>
    <row r="49" spans="1:13" x14ac:dyDescent="0.25">
      <c r="A49" s="23">
        <v>6</v>
      </c>
      <c r="B49" s="124">
        <v>41.460933702509003</v>
      </c>
      <c r="C49" s="124">
        <v>40.779034392427</v>
      </c>
      <c r="D49" s="98">
        <v>39.638013887333003</v>
      </c>
      <c r="E49" s="98">
        <v>37.943510850934999</v>
      </c>
      <c r="F49" s="120">
        <v>36.135539262841</v>
      </c>
      <c r="G49" s="120">
        <v>34.099117912836</v>
      </c>
      <c r="H49" s="7"/>
      <c r="I49" s="125"/>
      <c r="J49" s="125"/>
      <c r="K49" s="125"/>
      <c r="L49" s="125"/>
      <c r="M49" s="125"/>
    </row>
    <row r="50" spans="1:13" x14ac:dyDescent="0.25">
      <c r="A50" s="23">
        <v>7</v>
      </c>
      <c r="B50" s="124">
        <v>39.797322955033998</v>
      </c>
      <c r="C50" s="124">
        <v>39.134100792807999</v>
      </c>
      <c r="D50" s="98">
        <v>37.919218680989999</v>
      </c>
      <c r="E50" s="98">
        <v>36.119887047151998</v>
      </c>
      <c r="F50" s="120">
        <v>34.239799232998003</v>
      </c>
      <c r="G50" s="120">
        <v>32.149066424715002</v>
      </c>
      <c r="H50" s="7"/>
      <c r="I50" s="125"/>
      <c r="J50" s="125"/>
      <c r="K50" s="125"/>
      <c r="L50" s="125"/>
      <c r="M50" s="125"/>
    </row>
    <row r="51" spans="1:13" x14ac:dyDescent="0.25">
      <c r="A51" s="23">
        <v>8</v>
      </c>
      <c r="B51" s="124">
        <v>36.771015075666</v>
      </c>
      <c r="C51" s="124">
        <v>36.160172945646003</v>
      </c>
      <c r="D51" s="98">
        <v>34.875625832558001</v>
      </c>
      <c r="E51" s="98">
        <v>32.990906716203</v>
      </c>
      <c r="F51" s="120">
        <v>31.071588836326001</v>
      </c>
      <c r="G51" s="120">
        <v>28.969753024475001</v>
      </c>
      <c r="H51" s="7"/>
      <c r="I51" s="125"/>
      <c r="J51" s="125"/>
      <c r="K51" s="125"/>
      <c r="L51" s="125"/>
      <c r="M51" s="125"/>
    </row>
    <row r="52" spans="1:13" x14ac:dyDescent="0.25">
      <c r="A52" s="23">
        <v>9</v>
      </c>
      <c r="B52" s="124">
        <v>33.167260400977</v>
      </c>
      <c r="C52" s="124">
        <v>32.627950524115001</v>
      </c>
      <c r="D52" s="98">
        <v>31.283574702056999</v>
      </c>
      <c r="E52" s="98">
        <v>29.333997931919999</v>
      </c>
      <c r="F52" s="120">
        <v>27.398545846541001</v>
      </c>
      <c r="G52" s="120">
        <v>25.311309819424999</v>
      </c>
      <c r="H52" s="7"/>
      <c r="I52" s="125"/>
      <c r="J52" s="125"/>
      <c r="K52" s="125"/>
      <c r="L52" s="125"/>
      <c r="M52" s="125"/>
    </row>
    <row r="53" spans="1:13" x14ac:dyDescent="0.25">
      <c r="A53" s="23">
        <v>10</v>
      </c>
      <c r="B53" s="124">
        <v>29.720265387001</v>
      </c>
      <c r="C53" s="124">
        <v>29.256603423329</v>
      </c>
      <c r="D53" s="98">
        <v>27.861951601085</v>
      </c>
      <c r="E53" s="98">
        <v>25.85939037612</v>
      </c>
      <c r="F53" s="120">
        <v>23.914345845046</v>
      </c>
      <c r="G53" s="120">
        <v>21.849864989874</v>
      </c>
      <c r="H53" s="7"/>
      <c r="I53" s="125"/>
      <c r="J53" s="125"/>
      <c r="K53" s="125"/>
      <c r="L53" s="125"/>
      <c r="M53" s="125"/>
    </row>
    <row r="54" spans="1:13" x14ac:dyDescent="0.25">
      <c r="A54" s="23">
        <v>11</v>
      </c>
      <c r="B54" s="124">
        <v>26.859893298376001</v>
      </c>
      <c r="C54" s="124">
        <v>26.466056303388999</v>
      </c>
      <c r="D54" s="98">
        <v>25.028703130484999</v>
      </c>
      <c r="E54" s="98">
        <v>22.979966345664</v>
      </c>
      <c r="F54" s="120">
        <v>21.029404101166001</v>
      </c>
      <c r="G54" s="120">
        <v>18.994127685660999</v>
      </c>
      <c r="H54" s="7"/>
      <c r="I54" s="125"/>
      <c r="J54" s="125"/>
      <c r="K54" s="125"/>
      <c r="L54" s="125"/>
      <c r="M54" s="125"/>
    </row>
    <row r="55" spans="1:13" x14ac:dyDescent="0.25">
      <c r="A55" s="23">
        <v>12</v>
      </c>
      <c r="B55" s="124">
        <v>24.551544331230001</v>
      </c>
      <c r="C55" s="124">
        <v>24.21891190026</v>
      </c>
      <c r="D55" s="98">
        <v>22.744781852506001</v>
      </c>
      <c r="E55" s="98">
        <v>20.650661786169</v>
      </c>
      <c r="F55" s="120">
        <v>18.690361275897999</v>
      </c>
      <c r="G55" s="120">
        <v>16.677843202567999</v>
      </c>
      <c r="H55" s="7"/>
      <c r="I55" s="125"/>
      <c r="J55" s="125"/>
      <c r="K55" s="125"/>
      <c r="L55" s="125"/>
      <c r="M55" s="125"/>
    </row>
    <row r="56" spans="1:13" x14ac:dyDescent="0.25">
      <c r="A56" s="23">
        <v>13</v>
      </c>
      <c r="B56" s="124">
        <v>22.721181182072002</v>
      </c>
      <c r="C56" s="124">
        <v>22.436158982563001</v>
      </c>
      <c r="D56" s="98">
        <v>20.929884263435</v>
      </c>
      <c r="E56" s="98">
        <v>18.792943678168999</v>
      </c>
      <c r="F56" s="120">
        <v>16.817452389246</v>
      </c>
      <c r="G56" s="120">
        <v>14.817388955803001</v>
      </c>
      <c r="H56" s="7"/>
      <c r="I56" s="125"/>
      <c r="J56" s="125"/>
      <c r="K56" s="125"/>
      <c r="L56" s="125"/>
      <c r="M56" s="125"/>
    </row>
    <row r="57" spans="1:13" x14ac:dyDescent="0.25">
      <c r="A57" s="23">
        <v>14</v>
      </c>
      <c r="B57" s="124">
        <v>21.363546402223999</v>
      </c>
      <c r="C57" s="124">
        <v>21.113222763126</v>
      </c>
      <c r="D57" s="98">
        <v>19.577281507135002</v>
      </c>
      <c r="E57" s="98">
        <v>17.393733651818</v>
      </c>
      <c r="F57" s="120">
        <v>15.393412051326001</v>
      </c>
      <c r="G57" s="120">
        <v>13.392571492908001</v>
      </c>
      <c r="H57" s="7"/>
      <c r="I57" s="125"/>
      <c r="J57" s="125"/>
      <c r="K57" s="125"/>
      <c r="L57" s="125"/>
      <c r="M57" s="125"/>
    </row>
    <row r="58" spans="1:13" x14ac:dyDescent="0.25">
      <c r="A58" s="23">
        <v>15</v>
      </c>
      <c r="B58" s="124">
        <v>20.397591164085998</v>
      </c>
      <c r="C58" s="124">
        <v>20.170126722420999</v>
      </c>
      <c r="D58" s="98">
        <v>18.605173777230998</v>
      </c>
      <c r="E58" s="98">
        <v>16.374042809736</v>
      </c>
      <c r="F58" s="120">
        <v>14.343660035526</v>
      </c>
      <c r="G58" s="120">
        <v>12.333844394933999</v>
      </c>
      <c r="H58" s="7"/>
      <c r="I58" s="125"/>
      <c r="J58" s="125"/>
      <c r="K58" s="125"/>
      <c r="L58" s="125"/>
      <c r="M58" s="125"/>
    </row>
    <row r="59" spans="1:13" x14ac:dyDescent="0.25">
      <c r="A59" s="23">
        <v>16</v>
      </c>
      <c r="B59" s="124">
        <v>19.770534517725999</v>
      </c>
      <c r="C59" s="124">
        <v>19.555789144043001</v>
      </c>
      <c r="D59" s="98">
        <v>17.960941116400001</v>
      </c>
      <c r="E59" s="98">
        <v>15.679227901685</v>
      </c>
      <c r="F59" s="120">
        <v>13.612079692661</v>
      </c>
      <c r="G59" s="120">
        <v>11.583672648589999</v>
      </c>
      <c r="H59" s="7"/>
      <c r="I59" s="125"/>
      <c r="J59" s="125"/>
      <c r="K59" s="125"/>
      <c r="L59" s="125"/>
      <c r="M59" s="125"/>
    </row>
    <row r="60" spans="1:13" x14ac:dyDescent="0.25">
      <c r="A60" s="23">
        <v>17</v>
      </c>
      <c r="B60" s="124">
        <v>19.436521400484001</v>
      </c>
      <c r="C60" s="124">
        <v>19.223888357412999</v>
      </c>
      <c r="D60" s="98">
        <v>17.598030931811</v>
      </c>
      <c r="E60" s="98">
        <v>15.265619727767</v>
      </c>
      <c r="F60" s="120">
        <v>13.157442829982999</v>
      </c>
      <c r="G60" s="120">
        <v>11.10299910596</v>
      </c>
      <c r="H60" s="7"/>
      <c r="I60" s="125"/>
      <c r="J60" s="125"/>
      <c r="K60" s="125"/>
      <c r="L60" s="125"/>
      <c r="M60" s="125"/>
    </row>
    <row r="61" spans="1:13" x14ac:dyDescent="0.25">
      <c r="A61" s="23">
        <v>18</v>
      </c>
      <c r="B61" s="124">
        <v>19.364330749457</v>
      </c>
      <c r="C61" s="124">
        <v>19.144974797631999</v>
      </c>
      <c r="D61" s="98">
        <v>17.486713761301001</v>
      </c>
      <c r="E61" s="98">
        <v>15.101177754428999</v>
      </c>
      <c r="F61" s="120">
        <v>12.946152667802</v>
      </c>
      <c r="G61" s="120">
        <v>10.857824471681001</v>
      </c>
      <c r="H61" s="7"/>
      <c r="I61" s="125"/>
      <c r="J61" s="125"/>
      <c r="K61" s="125"/>
      <c r="L61" s="125"/>
      <c r="M61" s="125"/>
    </row>
    <row r="62" spans="1:13" x14ac:dyDescent="0.25">
      <c r="A62" s="23">
        <v>19</v>
      </c>
      <c r="B62" s="124">
        <v>19.507714422288</v>
      </c>
      <c r="C62" s="124">
        <v>19.272551752912001</v>
      </c>
      <c r="D62" s="98">
        <v>17.579029429529001</v>
      </c>
      <c r="E62" s="98">
        <v>15.139336782885</v>
      </c>
      <c r="F62" s="120">
        <v>12.933763314266001</v>
      </c>
      <c r="G62" s="120">
        <v>10.806649728854</v>
      </c>
      <c r="H62" s="7"/>
      <c r="I62" s="125"/>
      <c r="J62" s="125"/>
      <c r="K62" s="125"/>
      <c r="L62" s="125"/>
      <c r="M62" s="125"/>
    </row>
    <row r="63" spans="1:13" x14ac:dyDescent="0.25">
      <c r="A63" s="23">
        <v>20</v>
      </c>
      <c r="B63" s="124">
        <v>19.836202099556999</v>
      </c>
      <c r="C63" s="124">
        <v>19.577931586007999</v>
      </c>
      <c r="D63" s="98">
        <v>17.846074124342</v>
      </c>
      <c r="E63" s="98">
        <v>15.351217656212</v>
      </c>
      <c r="F63" s="120">
        <v>13.092216623395</v>
      </c>
      <c r="G63" s="120">
        <v>10.922609607806001</v>
      </c>
      <c r="H63" s="7"/>
      <c r="I63" s="125"/>
      <c r="J63" s="125"/>
      <c r="K63" s="125"/>
      <c r="L63" s="125"/>
      <c r="M63" s="125"/>
    </row>
    <row r="64" spans="1:13" x14ac:dyDescent="0.25">
      <c r="A64" s="23">
        <v>21</v>
      </c>
      <c r="B64" s="124">
        <v>20.222020866582</v>
      </c>
      <c r="C64" s="124">
        <v>19.935965271920001</v>
      </c>
      <c r="D64" s="98">
        <v>18.163962910875</v>
      </c>
      <c r="E64" s="98">
        <v>15.615565437899001</v>
      </c>
      <c r="F64" s="120">
        <v>13.302314560352</v>
      </c>
      <c r="G64" s="120">
        <v>11.089308290668001</v>
      </c>
      <c r="H64" s="7"/>
      <c r="I64" s="125"/>
      <c r="J64" s="125"/>
      <c r="K64" s="125"/>
      <c r="L64" s="125"/>
      <c r="M64" s="125"/>
    </row>
    <row r="65" spans="1:13" x14ac:dyDescent="0.25">
      <c r="A65" s="23">
        <v>22</v>
      </c>
      <c r="B65" s="124">
        <v>20.616349255206998</v>
      </c>
      <c r="C65" s="124">
        <v>20.299061063918</v>
      </c>
      <c r="D65" s="98">
        <v>18.484212485511001</v>
      </c>
      <c r="E65" s="98">
        <v>15.882044563726</v>
      </c>
      <c r="F65" s="120">
        <v>13.512651137585999</v>
      </c>
      <c r="G65" s="120">
        <v>11.253452464111</v>
      </c>
      <c r="H65" s="7"/>
      <c r="I65" s="125"/>
      <c r="J65" s="125"/>
      <c r="K65" s="125"/>
      <c r="L65" s="125"/>
      <c r="M65" s="125"/>
    </row>
    <row r="66" spans="1:13" x14ac:dyDescent="0.25">
      <c r="A66" s="23">
        <v>23</v>
      </c>
      <c r="B66" s="124">
        <v>21.023867987334</v>
      </c>
      <c r="C66" s="124">
        <v>20.671834101070001</v>
      </c>
      <c r="D66" s="98">
        <v>18.811945684045</v>
      </c>
      <c r="E66" s="98">
        <v>16.157475206587002</v>
      </c>
      <c r="F66" s="120">
        <v>13.731556863448001</v>
      </c>
      <c r="G66" s="120">
        <v>11.423509942641999</v>
      </c>
      <c r="H66" s="7"/>
      <c r="I66" s="125"/>
      <c r="J66" s="125"/>
      <c r="K66" s="125"/>
      <c r="L66" s="125"/>
      <c r="M66" s="125"/>
    </row>
    <row r="67" spans="1:13" x14ac:dyDescent="0.25">
      <c r="A67" s="23">
        <v>24</v>
      </c>
      <c r="B67" s="124">
        <v>21.450208827981001</v>
      </c>
      <c r="C67" s="124">
        <v>21.061656395928001</v>
      </c>
      <c r="D67" s="98">
        <v>19.155576519497998</v>
      </c>
      <c r="E67" s="98">
        <v>16.450837455664001</v>
      </c>
      <c r="F67" s="120">
        <v>13.968670187024999</v>
      </c>
      <c r="G67" s="120">
        <v>11.608612260072</v>
      </c>
      <c r="H67" s="7"/>
      <c r="I67" s="125"/>
      <c r="J67" s="125"/>
      <c r="K67" s="125"/>
      <c r="L67" s="125"/>
      <c r="M67" s="125"/>
    </row>
    <row r="68" spans="1:13" x14ac:dyDescent="0.25">
      <c r="A68" s="23">
        <v>25</v>
      </c>
      <c r="B68" s="124">
        <v>21.891725471628</v>
      </c>
      <c r="C68" s="124">
        <v>21.465944694988</v>
      </c>
      <c r="D68" s="98">
        <v>19.514475194308002</v>
      </c>
      <c r="E68" s="98">
        <v>16.764149090014001</v>
      </c>
      <c r="F68" s="120">
        <v>14.22877574458</v>
      </c>
      <c r="G68" s="120">
        <v>11.814821936556999</v>
      </c>
      <c r="H68" s="7"/>
      <c r="I68" s="125"/>
      <c r="J68" s="125"/>
      <c r="K68" s="125"/>
      <c r="L68" s="125"/>
      <c r="M68" s="125"/>
    </row>
    <row r="69" spans="1:13" x14ac:dyDescent="0.25">
      <c r="A69" s="23">
        <v>26</v>
      </c>
      <c r="B69" s="124">
        <v>22.303257546684002</v>
      </c>
      <c r="C69" s="124">
        <v>21.840827862261001</v>
      </c>
      <c r="D69" s="98">
        <v>19.844743860142</v>
      </c>
      <c r="E69" s="98">
        <v>17.052393997254999</v>
      </c>
      <c r="F69" s="120">
        <v>14.465619142002</v>
      </c>
      <c r="G69" s="120">
        <v>11.994232390263999</v>
      </c>
      <c r="H69" s="7"/>
      <c r="I69" s="125"/>
      <c r="J69" s="125"/>
      <c r="K69" s="125"/>
      <c r="L69" s="125"/>
      <c r="M69" s="125"/>
    </row>
    <row r="70" spans="1:13" x14ac:dyDescent="0.25">
      <c r="A70" s="23">
        <v>27</v>
      </c>
      <c r="B70" s="124">
        <v>22.646352848536999</v>
      </c>
      <c r="C70" s="124">
        <v>22.147561636534999</v>
      </c>
      <c r="D70" s="98">
        <v>20.106958748027999</v>
      </c>
      <c r="E70" s="98">
        <v>17.276222493188001</v>
      </c>
      <c r="F70" s="120">
        <v>14.640249146806999</v>
      </c>
      <c r="G70" s="120">
        <v>12.107461612379</v>
      </c>
      <c r="H70" s="7"/>
      <c r="I70" s="125"/>
      <c r="J70" s="125"/>
      <c r="K70" s="125"/>
      <c r="L70" s="125"/>
      <c r="M70" s="125"/>
    </row>
    <row r="71" spans="1:13" x14ac:dyDescent="0.25">
      <c r="A71" s="23">
        <v>28</v>
      </c>
      <c r="B71" s="124">
        <v>22.893102044738999</v>
      </c>
      <c r="C71" s="124">
        <v>22.359442135670999</v>
      </c>
      <c r="D71" s="98">
        <v>20.275052500278001</v>
      </c>
      <c r="E71" s="98">
        <v>17.409201200729001</v>
      </c>
      <c r="F71" s="120">
        <v>14.725270608211</v>
      </c>
      <c r="G71" s="120">
        <v>12.126162428725999</v>
      </c>
      <c r="H71" s="7"/>
      <c r="I71" s="125"/>
      <c r="J71" s="125"/>
      <c r="K71" s="125"/>
      <c r="L71" s="125"/>
      <c r="M71" s="125"/>
    </row>
    <row r="72" spans="1:13" x14ac:dyDescent="0.25">
      <c r="A72" s="23">
        <v>29</v>
      </c>
      <c r="B72" s="124">
        <v>23.027775501173998</v>
      </c>
      <c r="C72" s="124">
        <v>22.461362470674999</v>
      </c>
      <c r="D72" s="98">
        <v>20.335735833299999</v>
      </c>
      <c r="E72" s="98">
        <v>17.439976877925002</v>
      </c>
      <c r="F72" s="120">
        <v>14.711097528406</v>
      </c>
      <c r="G72" s="120">
        <v>12.042396073055</v>
      </c>
      <c r="H72" s="7"/>
      <c r="I72" s="125"/>
      <c r="J72" s="125"/>
      <c r="K72" s="125"/>
      <c r="L72" s="125"/>
      <c r="M72" s="125"/>
    </row>
    <row r="73" spans="1:13" x14ac:dyDescent="0.25">
      <c r="A73" s="23">
        <v>30</v>
      </c>
      <c r="B73" s="124">
        <v>23.046803578011001</v>
      </c>
      <c r="C73" s="124">
        <v>22.450578054731</v>
      </c>
      <c r="D73" s="98">
        <v>20.286454563376999</v>
      </c>
      <c r="E73" s="98">
        <v>17.365000007625</v>
      </c>
      <c r="F73" s="120">
        <v>14.594072920175</v>
      </c>
      <c r="G73" s="120">
        <v>11.852001234591</v>
      </c>
      <c r="H73" s="7"/>
      <c r="I73" s="125"/>
      <c r="J73" s="125"/>
      <c r="K73" s="125"/>
      <c r="L73" s="125"/>
      <c r="M73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of Contents</vt:lpstr>
      <vt:lpstr>Current Spreads</vt:lpstr>
      <vt:lpstr>Long-Term Spreads</vt:lpstr>
      <vt:lpstr>Swap Spreads</vt:lpstr>
      <vt:lpstr>Treasury Yields</vt:lpstr>
      <vt:lpstr>Treasury Yields by Qtr</vt:lpstr>
      <vt:lpstr>Current Spreads by Qtr</vt:lpstr>
      <vt:lpstr>Long Term Spreads by Qtr</vt:lpstr>
      <vt:lpstr>Swap Spreads by Qtr</vt:lpstr>
      <vt:lpstr>Current Yields by Qtr</vt:lpstr>
      <vt:lpstr>Long Term Yields by Qtr</vt:lpstr>
      <vt:lpstr>Graphs Treasury Yields</vt:lpstr>
      <vt:lpstr>Graphs Current Yields</vt:lpstr>
      <vt:lpstr>Graphs Long Term Yields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Bruning, Larry</dc:creator>
  <cp:lastModifiedBy>Fosgate, Tiffany</cp:lastModifiedBy>
  <cp:lastPrinted>2016-01-14T00:44:20Z</cp:lastPrinted>
  <dcterms:created xsi:type="dcterms:W3CDTF">2014-12-01T19:51:45Z</dcterms:created>
  <dcterms:modified xsi:type="dcterms:W3CDTF">2016-01-15T19:54:37Z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1976241478</vt:i4>
  </property>
  <property fmtid="{D5CDD505-2E9C-101B-9397-08002B2CF9AE}" pid="3" name="_NewReviewCycle">
    <vt:lpwstr/>
  </property>
  <property fmtid="{D5CDD505-2E9C-101B-9397-08002B2CF9AE}" pid="4" name="_EmailSubject">
    <vt:lpwstr>Cover Memo and Spreadsheet for recommended VM-20 Spreads as of December 31, 2015</vt:lpwstr>
  </property>
  <property fmtid="{D5CDD505-2E9C-101B-9397-08002B2CF9AE}" pid="5" name="_AuthorEmailDisplayName">
    <vt:lpwstr>Bruning, Larry</vt:lpwstr>
  </property>
  <property fmtid="{D5CDD505-2E9C-101B-9397-08002B2CF9AE}" pid="6" name="_PreviousAdHocReviewCycleID">
    <vt:i4>-345762285</vt:i4>
  </property>
  <property fmtid="{D5CDD505-2E9C-101B-9397-08002B2CF9AE}" pid="7" name="_AuthorEmail">
    <vt:lpwstr>LBruning@naic.org</vt:lpwstr>
  </property>
  <property fmtid="{D5CDD505-2E9C-101B-9397-08002B2CF9AE}" pid="8" name="_ReviewingToolsShownOnce">
    <vt:lpwstr/>
  </property>
</Properties>
</file>